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activeTab="5"/>
  </bookViews>
  <sheets>
    <sheet name="KLSE notes-31.3.08" sheetId="1" r:id="rId1"/>
    <sheet name="Condensed PL-31.3.2008" sheetId="2" r:id="rId2"/>
    <sheet name="Condensed BS-31.3.2008" sheetId="3" r:id="rId3"/>
    <sheet name="Condensed Equity-31.3.2008" sheetId="4" r:id="rId4"/>
    <sheet name="IFS Notes-31.3.2008" sheetId="5" r:id="rId5"/>
    <sheet name="Condensed CF-31.3.2008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<sst xmlns="http://schemas.openxmlformats.org/spreadsheetml/2006/main" count="444" uniqueCount="318">
  <si>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</si>
  <si>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</si>
  <si>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</si>
  <si>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</si>
  <si>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</si>
  <si>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</si>
  <si>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</si>
  <si>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</si>
  <si>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>YEAR</t>
  </si>
  <si>
    <t>CORRESPONDING</t>
  </si>
  <si>
    <t>Revenue</t>
  </si>
  <si>
    <t>Operating Profit</t>
  </si>
  <si>
    <t>Depreciation and amortisation</t>
  </si>
  <si>
    <t>Interest income</t>
  </si>
  <si>
    <t>Interest expense</t>
  </si>
  <si>
    <t>Profit Before Taxation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</si>
  <si>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</si>
  <si>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</si>
  <si>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</si>
  <si>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</si>
  <si>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</si>
  <si>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</si>
  <si>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</si>
  <si>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</si>
  <si>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</si>
  <si>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</si>
  <si>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</si>
  <si>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</si>
  <si>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</si>
  <si>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</si>
  <si>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</si>
  <si>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A1</t>
  </si>
  <si>
    <t>Basis of preparation</t>
  </si>
  <si>
    <t>A2</t>
  </si>
  <si>
    <t>Status of Audit qualification</t>
  </si>
  <si>
    <t>The Audit Report of the Group's preceding financial statements was not qualified.</t>
  </si>
  <si>
    <t>A3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</si>
  <si>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</si>
  <si>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</si>
  <si>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</si>
  <si>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</si>
  <si>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</si>
  <si>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</si>
  <si>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</si>
  <si>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On an overall basis therefore, the group's performance varies seasonally.</t>
  </si>
  <si>
    <t>A4</t>
  </si>
  <si>
    <t>Unusual items</t>
  </si>
  <si>
    <t>There are no unusual items during the quarter under review.</t>
  </si>
  <si>
    <t>A5</t>
  </si>
  <si>
    <t>Material changes in estimates</t>
  </si>
  <si>
    <t>There were no material changes in estimates during the quarter under review.</t>
  </si>
  <si>
    <t>A6</t>
  </si>
  <si>
    <t>Debts and securities</t>
  </si>
  <si>
    <t>There are no issuance, cancellation, repurchase, resale and repayment of debt and equity securities during the quarter under review except as disclosed.</t>
  </si>
  <si>
    <t>A7</t>
  </si>
  <si>
    <t>Dividend paid</t>
  </si>
  <si>
    <t>Todate</t>
  </si>
  <si>
    <t>A8</t>
  </si>
  <si>
    <t>Segmental Information</t>
  </si>
  <si>
    <t>Turnover</t>
  </si>
  <si>
    <t>Profit before tax</t>
  </si>
  <si>
    <t xml:space="preserve">   Marine products manufacturing</t>
  </si>
  <si>
    <t xml:space="preserve">   Crude Palm Oil Milling</t>
  </si>
  <si>
    <t xml:space="preserve">   Integrated Livestock Farming</t>
  </si>
  <si>
    <t xml:space="preserve">   Total</t>
  </si>
  <si>
    <t>A9</t>
  </si>
  <si>
    <t>The valuations of land and building have been brought forward, without amendment from the previous annual report.</t>
  </si>
  <si>
    <t>A10</t>
  </si>
  <si>
    <t>Material subsequent Event</t>
  </si>
  <si>
    <t>There were no material events subsequent to the end of current quarter that have not been reflected in the financial statements.</t>
  </si>
  <si>
    <t>A11</t>
  </si>
  <si>
    <t>Changes in composition of the Group.</t>
  </si>
  <si>
    <t>A12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</si>
  <si>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</si>
  <si>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</si>
  <si>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</si>
  <si>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</si>
  <si>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</si>
  <si>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</si>
  <si>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</si>
  <si>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</si>
  <si>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</si>
  <si>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</si>
  <si>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</si>
  <si>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</si>
  <si>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</si>
  <si>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</si>
  <si>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</si>
  <si>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</si>
  <si>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</si>
  <si>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</si>
  <si>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Crude Palm Oil Milling (CPOM)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</si>
  <si>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</si>
  <si>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</si>
  <si>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</si>
  <si>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</si>
  <si>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</si>
  <si>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</si>
  <si>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</si>
  <si>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</si>
  <si>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</si>
  <si>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</si>
  <si>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</si>
  <si>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</si>
  <si>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</si>
  <si>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</si>
  <si>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</si>
  <si>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</si>
  <si>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</si>
  <si>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</si>
  <si>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</si>
  <si>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</si>
  <si>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</si>
  <si>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</si>
  <si>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</si>
  <si>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</si>
  <si>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</si>
  <si>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</si>
  <si>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</si>
  <si>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</si>
  <si>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</si>
  <si>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</si>
  <si>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</si>
  <si>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</si>
  <si>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</si>
  <si>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</si>
  <si>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</si>
  <si>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</si>
  <si>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</si>
  <si>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</si>
  <si>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</si>
  <si>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</si>
  <si>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</si>
  <si>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</si>
  <si>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</si>
  <si>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</si>
  <si>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</si>
  <si>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</si>
  <si>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</si>
  <si>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</si>
  <si>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</si>
  <si>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</si>
  <si>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</si>
  <si>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</si>
  <si>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</si>
  <si>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</si>
  <si>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</si>
  <si>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</si>
  <si>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</si>
  <si>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</si>
  <si>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</si>
  <si>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</si>
  <si>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</si>
  <si>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</si>
  <si>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</si>
  <si>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B14</t>
  </si>
  <si>
    <t>Dividends Paid/declared</t>
  </si>
  <si>
    <t>Dividend No.</t>
  </si>
  <si>
    <t>Financial</t>
  </si>
  <si>
    <t>Type</t>
  </si>
  <si>
    <t>Rate</t>
  </si>
  <si>
    <t>Payment date</t>
  </si>
  <si>
    <t>year</t>
  </si>
  <si>
    <t>Final dividend</t>
  </si>
  <si>
    <t>ordinary shares of RM0.50 sen.</t>
  </si>
  <si>
    <t>Share premium</t>
  </si>
  <si>
    <t>Movement for the period:</t>
  </si>
  <si>
    <t xml:space="preserve">    Net profit for the period</t>
  </si>
  <si>
    <t>Review of performance for the current quarter and financial period to-date.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</si>
  <si>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</si>
  <si>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Net decrease in cash and cash equivalents</t>
  </si>
  <si>
    <t>Dividends</t>
  </si>
  <si>
    <t>Cumulative period</t>
  </si>
  <si>
    <t xml:space="preserve">    There were no changes in material litigation at the date of this report.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</si>
  <si>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</si>
  <si>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</si>
  <si>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Goodwill on Consolidation</t>
  </si>
  <si>
    <t>Number of ordinary shares in issue ('000)-weighted average</t>
  </si>
  <si>
    <t>Net Assets per share (RM)</t>
  </si>
  <si>
    <t>Deferred tax asset</t>
  </si>
  <si>
    <t>18% per share less tax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</si>
  <si>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</si>
  <si>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</si>
  <si>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</si>
  <si>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</si>
  <si>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</si>
  <si>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</si>
  <si>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</si>
  <si>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</si>
  <si>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</si>
  <si>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</si>
  <si>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</si>
  <si>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</si>
  <si>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</si>
  <si>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</si>
  <si>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</si>
  <si>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Long term borrowings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</si>
  <si>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</si>
  <si>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</si>
  <si>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</si>
  <si>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</si>
  <si>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1.4.2006 TO</t>
  </si>
  <si>
    <t>Share of profit of associate (net)</t>
  </si>
  <si>
    <t>Number of shares in issue ('000)</t>
  </si>
  <si>
    <t>Profit for the period</t>
  </si>
  <si>
    <t>Attributable to:</t>
  </si>
  <si>
    <t>Shareholders of the Company</t>
  </si>
  <si>
    <t>Minority interests</t>
  </si>
  <si>
    <t xml:space="preserve">The interim financial statements of the Group have been prepared in accordance with the requirements of 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</si>
  <si>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</si>
  <si>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</si>
  <si>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 xml:space="preserve">          Additions</t>
  </si>
  <si>
    <t>Attributable to shareholders of the Company</t>
  </si>
  <si>
    <t>Retained Profit</t>
  </si>
  <si>
    <t>Share Capital</t>
  </si>
  <si>
    <t>Minority Interests</t>
  </si>
  <si>
    <t>Other long term investments</t>
  </si>
  <si>
    <t>the accompanying explanatory notes attached to the interim financial statements.</t>
  </si>
  <si>
    <t>Net cash from operating activities</t>
  </si>
  <si>
    <t>31.3.2007</t>
  </si>
  <si>
    <t>20% per share less tax</t>
  </si>
  <si>
    <t>27th  Sep 06</t>
  </si>
  <si>
    <t>Exchange translation Reserve</t>
  </si>
  <si>
    <t xml:space="preserve">   Trade receivables</t>
  </si>
  <si>
    <t xml:space="preserve">     1.4.2007 to</t>
  </si>
  <si>
    <t>Audited</t>
  </si>
  <si>
    <t>with those used in the preparation of the financial statements for the financial year ended 31 March 2007. except for the</t>
  </si>
  <si>
    <t>1.4.2007 TO</t>
  </si>
  <si>
    <t>The Condensed Consolidated Income Statements should be read in conjunction with the Annual Financial Report for year ended 31 March 2007.</t>
  </si>
  <si>
    <t>Prepaid lease payments</t>
  </si>
  <si>
    <t>Total non-current assets</t>
  </si>
  <si>
    <t xml:space="preserve">   Current tax assets</t>
  </si>
  <si>
    <t xml:space="preserve">   Cash and cash equivalents</t>
  </si>
  <si>
    <t>The Condensed Consolidated Balance Sheet should be read in conjunction with the Annual Financial Report for year ended 31 March 2007 and</t>
  </si>
  <si>
    <t>Unaudited</t>
  </si>
  <si>
    <t>As 1st April 2007</t>
  </si>
  <si>
    <t>The Condensed Consolidated Statements of Changes in Equity should be read in conjunction with the Annual Financial Report for year ended 31 March 2007 and</t>
  </si>
  <si>
    <t xml:space="preserve">    Issuance of shares</t>
  </si>
  <si>
    <t>Cash and cash equivalents at 1.4.2007</t>
  </si>
  <si>
    <t>The Condensed Consolidated Cash Flow Statement should be read in conjunction with the Annual Financial Report for year ended 31 March 2007 and</t>
  </si>
  <si>
    <t xml:space="preserve">   Other receivables,deposits and prepayments</t>
  </si>
  <si>
    <t>surimi-based products operations as well as higher surimi prices.</t>
  </si>
  <si>
    <t xml:space="preserve">    Net gains/(losses) recognised directly to equity</t>
  </si>
  <si>
    <t>Net cash from/(used) in financing activities</t>
  </si>
  <si>
    <t>Net cash (used) in investing activities</t>
  </si>
  <si>
    <t>any financial impact on the financial statement for the current interim period.</t>
  </si>
  <si>
    <t>25th Sep 07</t>
  </si>
  <si>
    <t>31.12.2007</t>
  </si>
  <si>
    <t xml:space="preserve">     1.10.2007 to</t>
  </si>
  <si>
    <t xml:space="preserve">     1.4.2006 to</t>
  </si>
  <si>
    <t xml:space="preserve"> Preceding quarter</t>
  </si>
  <si>
    <t>Commentary on Prospects for the next quarter to 31.3.2008</t>
  </si>
  <si>
    <t>due to the same reasons.</t>
  </si>
  <si>
    <t>Cash and cash equivalents at 31.12.2007</t>
  </si>
  <si>
    <t>INTERIM FINANCIAL REPORT FOR THE 4TH QUARTER ENDED 31.3.2008</t>
  </si>
  <si>
    <t>4TH QUARTER</t>
  </si>
  <si>
    <t>1.1.2008 TO</t>
  </si>
  <si>
    <t>31.3.2008</t>
  </si>
  <si>
    <t>1.1.2007 TO</t>
  </si>
  <si>
    <t xml:space="preserve">     1.1.2008 to</t>
  </si>
  <si>
    <t xml:space="preserve">     1.1.2007 to</t>
  </si>
  <si>
    <t>INTERIM FINANCIAL REPORT FOR THE 4TH QUARTER ENDED 31.3.2008.</t>
  </si>
  <si>
    <t>adoption of FRS124: Related Party Disclosure from 1st January 2007. The adoption of FRS124 does not have</t>
  </si>
  <si>
    <t>Segment information in respect of the Group's business segments for the 4th quarter ended 31.3.2008.</t>
  </si>
  <si>
    <t xml:space="preserve">          At 31.3.2008</t>
  </si>
  <si>
    <t xml:space="preserve">          At 1.4.2007</t>
  </si>
  <si>
    <t>CONDENSED CONSOLIDATED CASH FLOW STATEMENT FOR THE PERIOD ENDED 31.3.2008.</t>
  </si>
  <si>
    <t>At 31.3.08</t>
  </si>
  <si>
    <t>CONDENSED CONSOLIDATED BALANCE SHEETS AT 31ST MARCH 2008</t>
  </si>
  <si>
    <t>The directors are cautiously optimistic on the next quarter to 30.6.2008.</t>
  </si>
  <si>
    <t xml:space="preserve">    As at 31.3.08, the Group has hedged outstanding foreign currency contracts amounting to USD 11.96 million (RM 40.07 million).</t>
  </si>
  <si>
    <t>To be approved at</t>
  </si>
  <si>
    <t>next AGM</t>
  </si>
  <si>
    <t>CPOM's current quarter sales increased 55% against corresponding quarter due to a 88% increase in  CPO price (Current qtr: RM3367 vs Corresponding qtr: RM1888)</t>
  </si>
  <si>
    <t>During the quarter, quantity of FFB processed decreased by 8% due to competition from entry of new CPO mills . Cumulatively, sales increased 40% for the same reason.</t>
  </si>
  <si>
    <t>Cumulatively, earnings increased 6% for the same reason.</t>
  </si>
  <si>
    <t>MPM's current quarter sales decreased 1% against preceding quarter mainly due to lower catch (4th quarter falls in the Monsoon months) in Peninsular East Coast and Kota Kinabalu operations.</t>
  </si>
  <si>
    <t>CPOM's current quarter sales increased 0.3% against preceding quarter mainly due to higher CPO price. (Current Qtr:RM3367 vs Preceding Qtr:RM2821)</t>
  </si>
  <si>
    <t>Earnings decreased 13% mainly due to lower FFB processed.</t>
  </si>
  <si>
    <t>Based on 9.0 sen (Gross)per</t>
  </si>
  <si>
    <t>Based on 10.0 sen (Gross) per</t>
  </si>
  <si>
    <t>(Single Tier)</t>
  </si>
  <si>
    <t>Change %</t>
  </si>
  <si>
    <t>Less: Tax expense (Effective rate)</t>
  </si>
  <si>
    <t>Year ended 31.3.2008</t>
  </si>
  <si>
    <t>Year ended 31.3.2007</t>
  </si>
  <si>
    <t>The directors do recommend a final dividend of  12% (Single Tier) for the year based on 330 million shares to be approved at the next AGM.</t>
  </si>
  <si>
    <t>of PBT</t>
  </si>
  <si>
    <t>Bonus issue of up to 110 million new shares to be credited as fully paid-up on the basis of one (1) Bonus Share for every two (2) existing shares; and</t>
  </si>
  <si>
    <t>Share buyback scheme of QL of up to 10% of the issued and paid-up shares.</t>
  </si>
  <si>
    <t>CPOM's current quarter earnings increased significantly against corresponding quarter due to higher contribution from own plantation.</t>
  </si>
  <si>
    <t>Effective tax rate</t>
  </si>
  <si>
    <t>CONDENSED CONSOLIDATED INCOME STATEMENTS FOR THE YEAR ENDED 31.3.2008</t>
  </si>
  <si>
    <t>CONDENSED CONSOLIDATED STATEMENTS OF CHANGES IN EQUITY FOR THE YEAR ENDED 31ST MARCH 2008</t>
  </si>
  <si>
    <t>MPM's current quarter and cumulative quarters sales increased 16% and 11% respectively against last year. The increased sales were due to higher sales contribution from</t>
  </si>
  <si>
    <t>Interest Cover</t>
  </si>
  <si>
    <t>ILF's current quarter sales increased 14% against corresponding quarter due higher unit value of animal feed raw material traded.</t>
  </si>
  <si>
    <t>Cumulatively, sales increased 11% due to the same reason.</t>
  </si>
  <si>
    <t>Earnings decreased 21% due to the same reason.</t>
  </si>
  <si>
    <t>ILF's current quarter sales decreased 13% against preceding quarter due to lower volume of animal feed raw materials traded.</t>
  </si>
  <si>
    <t>There were no corporate proposals announced but not completed at the date of issue of this report except as mentioned below.</t>
  </si>
  <si>
    <t>a)</t>
  </si>
  <si>
    <t>On 16th April 2008, the Company announced the following:</t>
  </si>
  <si>
    <t>i</t>
  </si>
  <si>
    <t>ii</t>
  </si>
  <si>
    <t>b)</t>
  </si>
  <si>
    <t>On 16th May 2008, the Company announced that it had signed a Memorandum Of Understanding to acquire 100% equity interest in Heap Loong Poultry Farm Sdn Bhd (HLP)</t>
  </si>
  <si>
    <t>30th April 2008 (subject to downward adjustment in the event the due diligence findings reveal that NTA is less than RM5.20 million.)</t>
  </si>
  <si>
    <t>Earnings decreased 8% against preceding quarter due to the same reason.</t>
  </si>
  <si>
    <t>The directors do proposed a final dividend of 13% (Single Tier) for the year (based on 330 million shares) to be approved at the next AGM.</t>
  </si>
  <si>
    <t>Earnings for the current quarter increased 58% mainly due to better margin for surimi and fishmeal. On a cumulative basis, earnings increased 16%</t>
  </si>
  <si>
    <t>ILF's current quarter earnings increased 6% due to better margin from farm produced.Cumulatively earnings increased 37% due to the same reason.</t>
  </si>
  <si>
    <t xml:space="preserve">for a consideration of RM6.68 million and on 20th May 2008, we have signed the S&amp;P Agreement. </t>
  </si>
  <si>
    <t>The consideration is arrived based on a willing buyer-willing seller basis, taking into consideration the NTA of HLP as at</t>
  </si>
  <si>
    <t>Proposed Final dividend</t>
  </si>
  <si>
    <t>Based on 6.5 sen (Single Tier) per</t>
  </si>
  <si>
    <t xml:space="preserve">13% per share </t>
  </si>
  <si>
    <t>ordinary shares (after Bonus issue: 330 million shares) of RM0.50 sen.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</si>
</sst>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  <numFmt numFmtId="175" formatCode="_(* #,##0.0000_);_(* \(#,##0.0000\);_(* &quot;-&quot;????_);_(@_)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_(* #,##0.0000_);_(* \(#,##0.0000\);_(* &quot;-&quot;??_);_(@_)"/>
    <numFmt numFmtId="186" formatCode="0.000%"/>
    <numFmt numFmtId="187" formatCode="_(* #,##0.0_);_(* \(#,##0.0\);_(* &quot;-&quot;?_);_(@_)"/>
  </numFmts>
  <fonts count="30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doub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3" fontId="10" fillId="0" borderId="0" xfId="15" applyAlignment="1">
      <alignment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3" fontId="0" fillId="0" borderId="0" xfId="15" applyAlignment="1">
      <alignment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4" fillId="0" borderId="3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1" xfId="0" applyFont="1" applyBorder="1" applyAlignment="1">
      <alignment/>
    </xf>
    <xf numFmtId="168" fontId="15" fillId="0" borderId="1" xfId="0" applyNumberFormat="1" applyFont="1" applyBorder="1" applyAlignment="1">
      <alignment/>
    </xf>
    <xf numFmtId="168" fontId="15" fillId="0" borderId="1" xfId="15" applyNumberFormat="1" applyFont="1" applyBorder="1" applyAlignment="1">
      <alignment/>
    </xf>
    <xf numFmtId="170" fontId="15" fillId="0" borderId="1" xfId="0" applyNumberFormat="1" applyFont="1" applyBorder="1" applyAlignment="1">
      <alignment/>
    </xf>
    <xf numFmtId="0" fontId="15" fillId="0" borderId="2" xfId="0" applyFont="1" applyBorder="1" applyAlignment="1">
      <alignment horizontal="center"/>
    </xf>
    <xf numFmtId="168" fontId="15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168" fontId="10" fillId="0" borderId="0" xfId="15" applyNumberFormat="1" applyAlignment="1">
      <alignment/>
    </xf>
    <xf numFmtId="168" fontId="10" fillId="0" borderId="1" xfId="15" applyNumberFormat="1" applyBorder="1" applyAlignment="1">
      <alignment/>
    </xf>
    <xf numFmtId="0" fontId="17" fillId="0" borderId="0" xfId="0" applyFont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168" fontId="18" fillId="0" borderId="0" xfId="15" applyNumberFormat="1" applyFont="1" applyAlignment="1">
      <alignment/>
    </xf>
    <xf numFmtId="168" fontId="10" fillId="0" borderId="7" xfId="15" applyNumberFormat="1" applyBorder="1" applyAlignment="1">
      <alignment/>
    </xf>
    <xf numFmtId="43" fontId="19" fillId="0" borderId="0" xfId="15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8" fontId="17" fillId="0" borderId="0" xfId="15" applyNumberFormat="1" applyFont="1" applyAlignment="1">
      <alignment/>
    </xf>
    <xf numFmtId="168" fontId="10" fillId="0" borderId="0" xfId="15" applyNumberFormat="1" applyAlignment="1">
      <alignment horizontal="center"/>
    </xf>
    <xf numFmtId="168" fontId="10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12" xfId="0" applyFont="1" applyBorder="1" applyAlignment="1">
      <alignment horizontal="center"/>
    </xf>
    <xf numFmtId="9" fontId="10" fillId="0" borderId="1" xfId="21" applyBorder="1" applyAlignment="1">
      <alignment horizontal="center"/>
    </xf>
    <xf numFmtId="9" fontId="10" fillId="0" borderId="1" xfId="21" applyNumberFormat="1" applyBorder="1" applyAlignment="1">
      <alignment horizontal="center"/>
    </xf>
    <xf numFmtId="168" fontId="18" fillId="0" borderId="1" xfId="15" applyNumberFormat="1" applyFont="1" applyBorder="1" applyAlignment="1">
      <alignment/>
    </xf>
    <xf numFmtId="168" fontId="19" fillId="0" borderId="1" xfId="15" applyNumberFormat="1" applyFont="1" applyBorder="1" applyAlignment="1">
      <alignment/>
    </xf>
    <xf numFmtId="168" fontId="19" fillId="0" borderId="1" xfId="15" applyNumberFormat="1" applyFont="1" applyBorder="1" applyAlignment="1">
      <alignment horizontal="center"/>
    </xf>
    <xf numFmtId="9" fontId="10" fillId="0" borderId="11" xfId="21" applyBorder="1" applyAlignment="1">
      <alignment horizontal="center"/>
    </xf>
    <xf numFmtId="168" fontId="10" fillId="0" borderId="13" xfId="15" applyNumberFormat="1" applyBorder="1" applyAlignment="1">
      <alignment/>
    </xf>
    <xf numFmtId="168" fontId="10" fillId="0" borderId="13" xfId="15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/>
    </xf>
    <xf numFmtId="9" fontId="10" fillId="0" borderId="4" xfId="21" applyBorder="1" applyAlignment="1">
      <alignment horizontal="center"/>
    </xf>
    <xf numFmtId="168" fontId="18" fillId="0" borderId="1" xfId="15" applyNumberFormat="1" applyFont="1" applyBorder="1" applyAlignment="1">
      <alignment/>
    </xf>
    <xf numFmtId="169" fontId="18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168" fontId="19" fillId="0" borderId="11" xfId="15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68" fontId="19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19" fillId="0" borderId="2" xfId="15" applyNumberFormat="1" applyFont="1" applyBorder="1" applyAlignment="1">
      <alignment/>
    </xf>
    <xf numFmtId="9" fontId="10" fillId="0" borderId="11" xfId="21" applyFont="1" applyBorder="1" applyAlignment="1">
      <alignment horizontal="center"/>
    </xf>
    <xf numFmtId="0" fontId="0" fillId="0" borderId="11" xfId="0" applyBorder="1" applyAlignment="1">
      <alignment/>
    </xf>
    <xf numFmtId="168" fontId="10" fillId="0" borderId="11" xfId="15" applyNumberFormat="1" applyFont="1" applyBorder="1" applyAlignment="1">
      <alignment/>
    </xf>
    <xf numFmtId="169" fontId="10" fillId="0" borderId="16" xfId="0" applyNumberFormat="1" applyFont="1" applyBorder="1" applyAlignment="1">
      <alignment/>
    </xf>
    <xf numFmtId="168" fontId="10" fillId="0" borderId="16" xfId="15" applyNumberFormat="1" applyFont="1" applyBorder="1" applyAlignment="1">
      <alignment horizontal="center"/>
    </xf>
    <xf numFmtId="169" fontId="21" fillId="0" borderId="12" xfId="15" applyNumberFormat="1" applyFont="1" applyBorder="1" applyAlignment="1">
      <alignment/>
    </xf>
    <xf numFmtId="168" fontId="10" fillId="0" borderId="0" xfId="15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168" fontId="10" fillId="0" borderId="0" xfId="15" applyNumberFormat="1" applyFont="1" applyBorder="1" applyAlignment="1">
      <alignment horizontal="center"/>
    </xf>
    <xf numFmtId="169" fontId="21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4" xfId="0" applyFont="1" applyBorder="1" applyAlignment="1">
      <alignment horizontal="center"/>
    </xf>
    <xf numFmtId="169" fontId="10" fillId="0" borderId="0" xfId="15" applyNumberFormat="1" applyAlignment="1">
      <alignment horizontal="center"/>
    </xf>
    <xf numFmtId="169" fontId="18" fillId="0" borderId="0" xfId="0" applyNumberFormat="1" applyFont="1" applyAlignment="1">
      <alignment/>
    </xf>
    <xf numFmtId="173" fontId="18" fillId="0" borderId="0" xfId="15" applyNumberFormat="1" applyFont="1" applyAlignment="1">
      <alignment/>
    </xf>
    <xf numFmtId="168" fontId="18" fillId="0" borderId="0" xfId="0" applyNumberFormat="1" applyFont="1" applyAlignment="1">
      <alignment/>
    </xf>
    <xf numFmtId="168" fontId="18" fillId="0" borderId="0" xfId="15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10" fillId="0" borderId="0" xfId="15" applyNumberFormat="1" applyFont="1" applyAlignment="1">
      <alignment/>
    </xf>
    <xf numFmtId="168" fontId="18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37" fontId="0" fillId="0" borderId="0" xfId="0" applyNumberFormat="1" applyAlignment="1">
      <alignment horizontal="center"/>
    </xf>
    <xf numFmtId="43" fontId="10" fillId="0" borderId="18" xfId="15" applyFont="1" applyBorder="1" applyAlignment="1">
      <alignment/>
    </xf>
    <xf numFmtId="15" fontId="10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9" xfId="0" applyNumberFormat="1" applyBorder="1" applyAlignment="1">
      <alignment horizontal="center"/>
    </xf>
    <xf numFmtId="0" fontId="22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7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9" fontId="0" fillId="0" borderId="0" xfId="15" applyNumberFormat="1" applyAlignment="1">
      <alignment/>
    </xf>
    <xf numFmtId="179" fontId="10" fillId="0" borderId="0" xfId="15" applyNumberFormat="1" applyAlignment="1">
      <alignment/>
    </xf>
    <xf numFmtId="43" fontId="0" fillId="0" borderId="0" xfId="0" applyNumberFormat="1" applyAlignment="1">
      <alignment/>
    </xf>
    <xf numFmtId="9" fontId="10" fillId="0" borderId="11" xfId="21" applyNumberFormat="1" applyBorder="1" applyAlignment="1">
      <alignment horizontal="center"/>
    </xf>
    <xf numFmtId="168" fontId="18" fillId="0" borderId="11" xfId="15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168" fontId="10" fillId="0" borderId="7" xfId="15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68" fontId="10" fillId="0" borderId="4" xfId="15" applyNumberFormat="1" applyBorder="1" applyAlignment="1">
      <alignment/>
    </xf>
    <xf numFmtId="168" fontId="10" fillId="0" borderId="2" xfId="15" applyNumberFormat="1" applyBorder="1" applyAlignment="1">
      <alignment/>
    </xf>
    <xf numFmtId="169" fontId="0" fillId="0" borderId="1" xfId="15" applyNumberFormat="1" applyBorder="1" applyAlignment="1">
      <alignment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168" fontId="10" fillId="0" borderId="0" xfId="15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169" fontId="18" fillId="0" borderId="0" xfId="15" applyNumberFormat="1" applyFont="1" applyAlignment="1">
      <alignment/>
    </xf>
    <xf numFmtId="169" fontId="0" fillId="0" borderId="16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41" fontId="0" fillId="0" borderId="16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1" fontId="0" fillId="0" borderId="4" xfId="0" applyNumberForma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37" fontId="2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4" xfId="15" applyNumberForma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16" xfId="15" applyNumberFormat="1" applyBorder="1" applyAlignment="1">
      <alignment/>
    </xf>
    <xf numFmtId="169" fontId="0" fillId="0" borderId="11" xfId="15" applyNumberFormat="1" applyBorder="1" applyAlignment="1">
      <alignment/>
    </xf>
    <xf numFmtId="0" fontId="0" fillId="0" borderId="0" xfId="0" applyAlignment="1" quotePrefix="1">
      <alignment horizontal="center"/>
    </xf>
    <xf numFmtId="0" fontId="4" fillId="0" borderId="11" xfId="0" applyFont="1" applyBorder="1" applyAlignment="1">
      <alignment horizontal="center" wrapText="1"/>
    </xf>
    <xf numFmtId="169" fontId="10" fillId="0" borderId="12" xfId="0" applyNumberFormat="1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15" fontId="0" fillId="0" borderId="17" xfId="0" applyNumberFormat="1" applyBorder="1" applyAlignment="1">
      <alignment horizontal="center"/>
    </xf>
    <xf numFmtId="168" fontId="26" fillId="0" borderId="1" xfId="15" applyNumberFormat="1" applyFont="1" applyBorder="1" applyAlignment="1">
      <alignment/>
    </xf>
    <xf numFmtId="168" fontId="13" fillId="0" borderId="1" xfId="15" applyNumberFormat="1" applyFont="1" applyBorder="1" applyAlignment="1">
      <alignment/>
    </xf>
    <xf numFmtId="169" fontId="13" fillId="0" borderId="1" xfId="15" applyNumberFormat="1" applyFont="1" applyBorder="1" applyAlignment="1">
      <alignment/>
    </xf>
    <xf numFmtId="37" fontId="13" fillId="0" borderId="1" xfId="15" applyNumberFormat="1" applyFont="1" applyBorder="1" applyAlignment="1">
      <alignment/>
    </xf>
    <xf numFmtId="168" fontId="27" fillId="0" borderId="1" xfId="15" applyNumberFormat="1" applyFont="1" applyBorder="1" applyAlignment="1">
      <alignment/>
    </xf>
    <xf numFmtId="169" fontId="27" fillId="0" borderId="1" xfId="15" applyNumberFormat="1" applyFont="1" applyBorder="1" applyAlignment="1">
      <alignment/>
    </xf>
    <xf numFmtId="168" fontId="13" fillId="0" borderId="19" xfId="15" applyNumberFormat="1" applyFont="1" applyBorder="1" applyAlignment="1">
      <alignment/>
    </xf>
    <xf numFmtId="169" fontId="28" fillId="0" borderId="1" xfId="15" applyNumberFormat="1" applyFont="1" applyBorder="1" applyAlignment="1">
      <alignment/>
    </xf>
    <xf numFmtId="168" fontId="13" fillId="0" borderId="13" xfId="15" applyNumberFormat="1" applyFont="1" applyBorder="1" applyAlignment="1">
      <alignment/>
    </xf>
    <xf numFmtId="168" fontId="13" fillId="0" borderId="19" xfId="0" applyNumberFormat="1" applyFont="1" applyBorder="1" applyAlignment="1">
      <alignment/>
    </xf>
    <xf numFmtId="168" fontId="13" fillId="0" borderId="1" xfId="0" applyNumberFormat="1" applyFont="1" applyBorder="1" applyAlignment="1">
      <alignment/>
    </xf>
    <xf numFmtId="43" fontId="13" fillId="0" borderId="19" xfId="15" applyFont="1" applyBorder="1" applyAlignment="1">
      <alignment/>
    </xf>
    <xf numFmtId="168" fontId="13" fillId="0" borderId="19" xfId="0" applyNumberFormat="1" applyFont="1" applyBorder="1" applyAlignment="1">
      <alignment horizontal="right"/>
    </xf>
    <xf numFmtId="168" fontId="13" fillId="0" borderId="2" xfId="0" applyNumberFormat="1" applyFont="1" applyBorder="1" applyAlignment="1">
      <alignment/>
    </xf>
    <xf numFmtId="0" fontId="13" fillId="0" borderId="1" xfId="0" applyFont="1" applyBorder="1" applyAlignment="1">
      <alignment/>
    </xf>
    <xf numFmtId="168" fontId="26" fillId="0" borderId="1" xfId="15" applyNumberFormat="1" applyFont="1" applyBorder="1" applyAlignment="1">
      <alignment/>
    </xf>
    <xf numFmtId="168" fontId="13" fillId="0" borderId="1" xfId="15" applyNumberFormat="1" applyFont="1" applyBorder="1" applyAlignment="1">
      <alignment/>
    </xf>
    <xf numFmtId="37" fontId="13" fillId="0" borderId="1" xfId="15" applyNumberFormat="1" applyFont="1" applyBorder="1" applyAlignment="1">
      <alignment/>
    </xf>
    <xf numFmtId="168" fontId="27" fillId="0" borderId="1" xfId="15" applyNumberFormat="1" applyFont="1" applyBorder="1" applyAlignment="1">
      <alignment/>
    </xf>
    <xf numFmtId="169" fontId="28" fillId="0" borderId="1" xfId="15" applyNumberFormat="1" applyFont="1" applyBorder="1" applyAlignment="1">
      <alignment/>
    </xf>
    <xf numFmtId="168" fontId="13" fillId="0" borderId="19" xfId="15" applyNumberFormat="1" applyFont="1" applyBorder="1" applyAlignment="1">
      <alignment/>
    </xf>
    <xf numFmtId="169" fontId="13" fillId="0" borderId="1" xfId="15" applyNumberFormat="1" applyFont="1" applyBorder="1" applyAlignment="1">
      <alignment/>
    </xf>
    <xf numFmtId="0" fontId="14" fillId="0" borderId="1" xfId="0" applyFont="1" applyBorder="1" applyAlignment="1">
      <alignment/>
    </xf>
    <xf numFmtId="168" fontId="13" fillId="0" borderId="13" xfId="15" applyNumberFormat="1" applyFont="1" applyBorder="1" applyAlignment="1">
      <alignment/>
    </xf>
    <xf numFmtId="169" fontId="13" fillId="0" borderId="19" xfId="15" applyNumberFormat="1" applyFont="1" applyBorder="1" applyAlignment="1">
      <alignment/>
    </xf>
    <xf numFmtId="43" fontId="13" fillId="0" borderId="19" xfId="15" applyFont="1" applyBorder="1" applyAlignment="1">
      <alignment/>
    </xf>
    <xf numFmtId="0" fontId="13" fillId="0" borderId="19" xfId="0" applyFont="1" applyBorder="1" applyAlignment="1">
      <alignment horizontal="right"/>
    </xf>
    <xf numFmtId="0" fontId="13" fillId="0" borderId="2" xfId="0" applyFont="1" applyBorder="1" applyAlignment="1">
      <alignment/>
    </xf>
    <xf numFmtId="166" fontId="10" fillId="0" borderId="1" xfId="21" applyNumberFormat="1" applyBorder="1" applyAlignment="1">
      <alignment horizontal="center"/>
    </xf>
    <xf numFmtId="10" fontId="15" fillId="0" borderId="0" xfId="21" applyNumberFormat="1" applyFont="1" applyAlignment="1">
      <alignment/>
    </xf>
    <xf numFmtId="0" fontId="14" fillId="0" borderId="4" xfId="0" applyFont="1" applyBorder="1" applyAlignment="1">
      <alignment/>
    </xf>
    <xf numFmtId="0" fontId="13" fillId="0" borderId="1" xfId="0" applyFont="1" applyBorder="1" applyAlignment="1">
      <alignment horizontal="center"/>
    </xf>
    <xf numFmtId="10" fontId="13" fillId="0" borderId="1" xfId="21" applyNumberFormat="1" applyFont="1" applyBorder="1" applyAlignment="1">
      <alignment/>
    </xf>
    <xf numFmtId="170" fontId="13" fillId="0" borderId="1" xfId="0" applyNumberFormat="1" applyFont="1" applyBorder="1" applyAlignment="1">
      <alignment/>
    </xf>
    <xf numFmtId="0" fontId="13" fillId="0" borderId="2" xfId="0" applyFont="1" applyBorder="1" applyAlignment="1">
      <alignment horizontal="center"/>
    </xf>
    <xf numFmtId="0" fontId="9" fillId="0" borderId="1" xfId="0" applyFont="1" applyBorder="1" applyAlignment="1">
      <alignment/>
    </xf>
    <xf numFmtId="10" fontId="9" fillId="0" borderId="1" xfId="21" applyNumberFormat="1" applyFont="1" applyBorder="1" applyAlignment="1">
      <alignment/>
    </xf>
    <xf numFmtId="0" fontId="9" fillId="0" borderId="2" xfId="0" applyFont="1" applyBorder="1" applyAlignment="1">
      <alignment/>
    </xf>
    <xf numFmtId="10" fontId="13" fillId="0" borderId="2" xfId="21" applyNumberFormat="1" applyFont="1" applyBorder="1" applyAlignment="1">
      <alignment horizontal="center"/>
    </xf>
    <xf numFmtId="10" fontId="13" fillId="0" borderId="4" xfId="21" applyNumberFormat="1" applyFont="1" applyBorder="1" applyAlignment="1">
      <alignment horizontal="center"/>
    </xf>
    <xf numFmtId="0" fontId="14" fillId="0" borderId="3" xfId="0" applyFont="1" applyBorder="1" applyAlignment="1">
      <alignment/>
    </xf>
    <xf numFmtId="0" fontId="13" fillId="0" borderId="1" xfId="0" applyFont="1" applyBorder="1" applyAlignment="1">
      <alignment/>
    </xf>
    <xf numFmtId="169" fontId="13" fillId="0" borderId="19" xfId="15" applyNumberFormat="1" applyFont="1" applyBorder="1" applyAlignment="1">
      <alignment/>
    </xf>
    <xf numFmtId="43" fontId="13" fillId="0" borderId="19" xfId="15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168" fontId="13" fillId="0" borderId="1" xfId="0" applyNumberFormat="1" applyFont="1" applyBorder="1" applyAlignment="1">
      <alignment/>
    </xf>
    <xf numFmtId="169" fontId="9" fillId="0" borderId="1" xfId="15" applyNumberFormat="1" applyFont="1" applyBorder="1" applyAlignment="1">
      <alignment/>
    </xf>
    <xf numFmtId="43" fontId="9" fillId="0" borderId="1" xfId="15" applyFont="1" applyBorder="1" applyAlignment="1">
      <alignment/>
    </xf>
    <xf numFmtId="169" fontId="29" fillId="0" borderId="1" xfId="15" applyNumberFormat="1" applyFont="1" applyBorder="1" applyAlignment="1">
      <alignment/>
    </xf>
    <xf numFmtId="168" fontId="13" fillId="0" borderId="19" xfId="0" applyNumberFormat="1" applyFont="1" applyBorder="1" applyAlignment="1">
      <alignment/>
    </xf>
    <xf numFmtId="43" fontId="13" fillId="0" borderId="19" xfId="15" applyFont="1" applyBorder="1" applyAlignment="1">
      <alignment horizontal="right"/>
    </xf>
    <xf numFmtId="168" fontId="13" fillId="0" borderId="19" xfId="0" applyNumberFormat="1" applyFont="1" applyBorder="1" applyAlignment="1">
      <alignment horizontal="right"/>
    </xf>
    <xf numFmtId="168" fontId="13" fillId="0" borderId="2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68" fontId="4" fillId="0" borderId="0" xfId="15" applyNumberFormat="1" applyFont="1" applyAlignment="1">
      <alignment horizontal="center"/>
    </xf>
    <xf numFmtId="168" fontId="4" fillId="0" borderId="0" xfId="15" applyNumberFormat="1" applyFont="1" applyAlignment="1">
      <alignment/>
    </xf>
    <xf numFmtId="169" fontId="4" fillId="0" borderId="0" xfId="15" applyNumberFormat="1" applyFont="1" applyAlignment="1">
      <alignment/>
    </xf>
    <xf numFmtId="37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1" fontId="9" fillId="0" borderId="0" xfId="0" applyNumberFormat="1" applyFont="1" applyAlignment="1">
      <alignment/>
    </xf>
    <xf numFmtId="169" fontId="9" fillId="0" borderId="7" xfId="15" applyNumberFormat="1" applyFont="1" applyBorder="1" applyAlignment="1">
      <alignment/>
    </xf>
    <xf numFmtId="43" fontId="13" fillId="0" borderId="4" xfId="15" applyFont="1" applyBorder="1" applyAlignment="1">
      <alignment horizontal="center"/>
    </xf>
    <xf numFmtId="43" fontId="13" fillId="0" borderId="2" xfId="15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7\1st%20quarter%20ended%2030.6.2006\1st%20qtr%2030.6.06%20consolidation\QL%20Qtrly%20announcement-1st%20quarter%2030.6.2006-final(YN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L%20Summary%20Results%202008\31.3.2008%20Qtrly%20consolidation%20AWP\QLFS%20Group\QLFS%20Consol%20AWP%2031.3.2008\QL%20Feed%20%20QLR-%20Tax%20&amp;%20borrowings%20Notes-31.3.2008-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BS-30.6.2006"/>
      <sheetName val="Condensed Equity-30.6.2006"/>
      <sheetName val="Condensed PL-30.6.2006"/>
      <sheetName val="IFS Notes-30.6.2006"/>
      <sheetName val="KLSE notes-30.6.2006"/>
      <sheetName val="Condensed CF-30.6.2006"/>
    </sheetNames>
    <sheetDataSet>
      <sheetData sheetId="5">
        <row r="25">
          <cell r="H25">
            <v>18690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LF_QLR_Tax-31.3.08"/>
      <sheetName val="QLF QLR-Loan-31.3.08"/>
      <sheetName val="QLF QLR Bio Assets 07"/>
      <sheetName val="QLF QLR NTA 07"/>
      <sheetName val="QLF QLR Restated NTA 2006"/>
      <sheetName val="QLF_QLR_Tax"/>
      <sheetName val="QLF_QLR_Tax (YEE)"/>
      <sheetName val="Int rate"/>
      <sheetName val="Borrowings_security"/>
      <sheetName val="FA FL"/>
      <sheetName val="FA QLR Group"/>
      <sheetName val="QLR_FA FL"/>
      <sheetName val="QLF QLR Deferred tax"/>
    </sheetNames>
    <sheetDataSet>
      <sheetData sheetId="1">
        <row r="333">
          <cell r="AI333">
            <v>0</v>
          </cell>
        </row>
        <row r="344">
          <cell r="AI3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90">
      <selection activeCell="D199" sqref="D199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2.0039062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4.00390625" style="0" customWidth="1"/>
    <col min="12" max="12" width="10.28125" style="0" customWidth="1"/>
  </cols>
  <sheetData>
    <row r="1" ht="19.5">
      <c r="A1" s="50" t="s">
        <v>29</v>
      </c>
    </row>
    <row r="2" ht="15">
      <c r="A2" s="51" t="s">
        <v>3</v>
      </c>
    </row>
    <row r="3" ht="18">
      <c r="A3" s="3" t="s">
        <v>254</v>
      </c>
    </row>
    <row r="4" ht="15">
      <c r="A4" s="51"/>
    </row>
    <row r="5" ht="12.75">
      <c r="A5" s="52" t="s">
        <v>77</v>
      </c>
    </row>
    <row r="6" spans="4:6" ht="12.75">
      <c r="D6" s="39"/>
      <c r="E6" s="39"/>
      <c r="F6" s="39"/>
    </row>
    <row r="7" spans="1:2" ht="18.75">
      <c r="A7" s="2" t="s">
        <v>78</v>
      </c>
      <c r="B7" s="53" t="s">
        <v>168</v>
      </c>
    </row>
    <row r="8" spans="1:2" ht="14.25">
      <c r="A8" s="38"/>
      <c r="B8" s="61"/>
    </row>
    <row r="9" spans="2:8" ht="14.25">
      <c r="B9" s="62"/>
      <c r="C9" s="63" t="s">
        <v>79</v>
      </c>
      <c r="D9" s="63" t="s">
        <v>80</v>
      </c>
      <c r="E9" s="63" t="s">
        <v>81</v>
      </c>
      <c r="F9" s="64" t="s">
        <v>82</v>
      </c>
      <c r="G9" s="64" t="s">
        <v>0</v>
      </c>
      <c r="H9" s="65" t="s">
        <v>81</v>
      </c>
    </row>
    <row r="10" spans="2:8" ht="14.25">
      <c r="B10" s="66"/>
      <c r="C10" s="67" t="s">
        <v>83</v>
      </c>
      <c r="D10" s="67" t="s">
        <v>84</v>
      </c>
      <c r="E10" s="67" t="s">
        <v>85</v>
      </c>
      <c r="F10" s="68" t="s">
        <v>86</v>
      </c>
      <c r="G10" s="68" t="s">
        <v>87</v>
      </c>
      <c r="H10" s="69" t="s">
        <v>85</v>
      </c>
    </row>
    <row r="11" spans="2:8" ht="14.25">
      <c r="B11" s="66"/>
      <c r="C11" s="70"/>
      <c r="D11" s="67" t="s">
        <v>83</v>
      </c>
      <c r="E11" s="67"/>
      <c r="F11" s="68"/>
      <c r="G11" s="68" t="s">
        <v>88</v>
      </c>
      <c r="H11" s="4"/>
    </row>
    <row r="12" spans="2:8" ht="14.25">
      <c r="B12" s="62"/>
      <c r="C12" s="63" t="s">
        <v>259</v>
      </c>
      <c r="D12" s="63" t="s">
        <v>260</v>
      </c>
      <c r="E12" s="63"/>
      <c r="F12" s="63" t="s">
        <v>224</v>
      </c>
      <c r="G12" s="63" t="s">
        <v>249</v>
      </c>
      <c r="H12" s="4"/>
    </row>
    <row r="13" spans="2:8" ht="14.25">
      <c r="B13" s="71"/>
      <c r="C13" s="72" t="s">
        <v>257</v>
      </c>
      <c r="D13" s="72" t="s">
        <v>219</v>
      </c>
      <c r="E13" s="72"/>
      <c r="F13" s="72" t="s">
        <v>257</v>
      </c>
      <c r="G13" s="72" t="s">
        <v>219</v>
      </c>
      <c r="H13" s="4"/>
    </row>
    <row r="14" spans="2:8" ht="18.75">
      <c r="B14" s="73"/>
      <c r="C14" s="74" t="s">
        <v>89</v>
      </c>
      <c r="D14" s="74" t="s">
        <v>89</v>
      </c>
      <c r="E14" s="75"/>
      <c r="F14" s="76" t="s">
        <v>89</v>
      </c>
      <c r="G14" s="76" t="s">
        <v>89</v>
      </c>
      <c r="H14" s="4"/>
    </row>
    <row r="15" spans="2:8" ht="14.25">
      <c r="B15" s="77"/>
      <c r="C15" s="75" t="s">
        <v>2</v>
      </c>
      <c r="D15" s="75" t="s">
        <v>2</v>
      </c>
      <c r="E15" s="75"/>
      <c r="F15" s="78" t="s">
        <v>2</v>
      </c>
      <c r="G15" s="75" t="s">
        <v>2</v>
      </c>
      <c r="H15" s="4"/>
    </row>
    <row r="16" spans="2:8" ht="15">
      <c r="B16" s="77" t="s">
        <v>90</v>
      </c>
      <c r="C16" s="42">
        <v>67787</v>
      </c>
      <c r="D16" s="42">
        <v>58592</v>
      </c>
      <c r="E16" s="79">
        <f>SUM(C16-D16)/D16</f>
        <v>0.1569326870562534</v>
      </c>
      <c r="F16" s="42">
        <v>271864</v>
      </c>
      <c r="G16" s="42">
        <v>245385</v>
      </c>
      <c r="H16" s="79">
        <f>SUM(F16-G16)/G16</f>
        <v>0.10790798133545246</v>
      </c>
    </row>
    <row r="17" spans="2:8" ht="15">
      <c r="B17" s="77" t="s">
        <v>91</v>
      </c>
      <c r="C17" s="42">
        <v>88118</v>
      </c>
      <c r="D17" s="42">
        <v>56760</v>
      </c>
      <c r="E17" s="80">
        <f>SUM(C17-D17)/D17</f>
        <v>0.5524665257223397</v>
      </c>
      <c r="F17" s="42">
        <v>302781</v>
      </c>
      <c r="G17" s="42">
        <v>216633</v>
      </c>
      <c r="H17" s="80">
        <f>SUM(F17-G17)/G17</f>
        <v>0.39766794532688926</v>
      </c>
    </row>
    <row r="18" spans="2:8" ht="17.25">
      <c r="B18" s="77" t="s">
        <v>92</v>
      </c>
      <c r="C18" s="81">
        <v>171178</v>
      </c>
      <c r="D18" s="81">
        <v>150647</v>
      </c>
      <c r="E18" s="80">
        <f>SUM(C18-D18)/D18</f>
        <v>0.13628548859253753</v>
      </c>
      <c r="F18" s="42">
        <v>727386</v>
      </c>
      <c r="G18" s="42">
        <v>656500</v>
      </c>
      <c r="H18" s="80">
        <f>SUM(F18-G18)/G18</f>
        <v>0.10797562833206398</v>
      </c>
    </row>
    <row r="19" spans="2:8" ht="18" thickBot="1">
      <c r="B19" s="77" t="s">
        <v>64</v>
      </c>
      <c r="C19" s="82">
        <f>SUM(C16:C18)</f>
        <v>327083</v>
      </c>
      <c r="D19" s="83">
        <f>SUM(D16:D18)</f>
        <v>265999</v>
      </c>
      <c r="E19" s="152">
        <f>SUM(C19-D19)/D19</f>
        <v>0.22963996105248516</v>
      </c>
      <c r="F19" s="85">
        <f>SUM(F16:F18)</f>
        <v>1302031</v>
      </c>
      <c r="G19" s="86">
        <f>SUM(G16:G18)</f>
        <v>1118518</v>
      </c>
      <c r="H19" s="152">
        <f>SUM(F19-G19)/G19</f>
        <v>0.16406798996529337</v>
      </c>
    </row>
    <row r="20" spans="2:8" ht="13.5" thickTop="1">
      <c r="B20" s="87"/>
      <c r="C20" s="6"/>
      <c r="D20" s="88"/>
      <c r="E20" s="88"/>
      <c r="F20" s="89"/>
      <c r="G20" s="88"/>
      <c r="H20" s="4"/>
    </row>
    <row r="21" spans="2:8" ht="14.25">
      <c r="B21" s="77"/>
      <c r="C21" s="63" t="s">
        <v>259</v>
      </c>
      <c r="D21" s="63" t="s">
        <v>260</v>
      </c>
      <c r="E21" s="63"/>
      <c r="F21" s="63" t="s">
        <v>224</v>
      </c>
      <c r="G21" s="63" t="s">
        <v>249</v>
      </c>
      <c r="H21" s="4"/>
    </row>
    <row r="22" spans="2:8" ht="14.25">
      <c r="B22" s="77"/>
      <c r="C22" s="72" t="s">
        <v>257</v>
      </c>
      <c r="D22" s="72" t="s">
        <v>219</v>
      </c>
      <c r="E22" s="72"/>
      <c r="F22" s="72" t="s">
        <v>257</v>
      </c>
      <c r="G22" s="72" t="s">
        <v>219</v>
      </c>
      <c r="H22" s="4"/>
    </row>
    <row r="23" spans="2:8" ht="18.75">
      <c r="B23" s="77"/>
      <c r="C23" s="74" t="s">
        <v>60</v>
      </c>
      <c r="D23" s="74" t="s">
        <v>60</v>
      </c>
      <c r="E23" s="75"/>
      <c r="F23" s="76" t="s">
        <v>60</v>
      </c>
      <c r="G23" s="74" t="s">
        <v>60</v>
      </c>
      <c r="H23" s="4"/>
    </row>
    <row r="24" spans="2:8" ht="14.25">
      <c r="B24" s="77"/>
      <c r="C24" s="75" t="s">
        <v>2</v>
      </c>
      <c r="D24" s="63" t="s">
        <v>2</v>
      </c>
      <c r="E24" s="63"/>
      <c r="F24" s="141" t="s">
        <v>2</v>
      </c>
      <c r="G24" s="63" t="s">
        <v>2</v>
      </c>
      <c r="H24" s="4"/>
    </row>
    <row r="25" spans="2:8" ht="14.25">
      <c r="B25" s="77"/>
      <c r="C25" s="75"/>
      <c r="D25" s="75"/>
      <c r="E25" s="63"/>
      <c r="F25" s="142"/>
      <c r="G25" s="75"/>
      <c r="H25" s="4"/>
    </row>
    <row r="26" spans="2:8" ht="15">
      <c r="B26" s="77" t="s">
        <v>90</v>
      </c>
      <c r="C26" s="42">
        <v>8375</v>
      </c>
      <c r="D26" s="42">
        <v>5287</v>
      </c>
      <c r="E26" s="90">
        <f>SUM(C26-D26)/D26</f>
        <v>0.5840741441271042</v>
      </c>
      <c r="F26" s="160">
        <v>38797</v>
      </c>
      <c r="G26" s="41">
        <v>33458</v>
      </c>
      <c r="H26" s="90">
        <f>SUM(F26-G26)/G26</f>
        <v>0.1595731962460398</v>
      </c>
    </row>
    <row r="27" spans="2:8" ht="15">
      <c r="B27" s="77" t="s">
        <v>91</v>
      </c>
      <c r="C27" s="42">
        <v>2835</v>
      </c>
      <c r="D27" s="42">
        <v>1296</v>
      </c>
      <c r="E27" s="79">
        <f>SUM(C27-D27)/D27</f>
        <v>1.1875</v>
      </c>
      <c r="F27" s="42">
        <v>9852</v>
      </c>
      <c r="G27" s="41">
        <v>9251</v>
      </c>
      <c r="H27" s="79">
        <f>SUM(F27-G27)/G27</f>
        <v>0.06496594962706734</v>
      </c>
    </row>
    <row r="28" spans="2:8" ht="17.25">
      <c r="B28" s="77" t="s">
        <v>92</v>
      </c>
      <c r="C28" s="81">
        <v>13242</v>
      </c>
      <c r="D28" s="81">
        <v>12461</v>
      </c>
      <c r="E28" s="79">
        <f>SUM(C28-D28)/D28</f>
        <v>0.06267554770885161</v>
      </c>
      <c r="F28" s="161">
        <v>47171</v>
      </c>
      <c r="G28" s="41">
        <v>34420</v>
      </c>
      <c r="H28" s="79">
        <f>SUM(F28-G28)/G28</f>
        <v>0.3704532248692621</v>
      </c>
    </row>
    <row r="29" spans="2:8" ht="17.25">
      <c r="B29" s="77" t="s">
        <v>64</v>
      </c>
      <c r="C29" s="82">
        <f>SUM(C26:C28)</f>
        <v>24452</v>
      </c>
      <c r="D29" s="82">
        <f>SUM(D26:D28)</f>
        <v>19044</v>
      </c>
      <c r="E29" s="84">
        <f>SUM(C29-D29)/D29</f>
        <v>0.2839739550514598</v>
      </c>
      <c r="F29" s="92">
        <f>SUM(F26:F28)</f>
        <v>95820</v>
      </c>
      <c r="G29" s="153">
        <f>SUM(G26:G28)</f>
        <v>77129</v>
      </c>
      <c r="H29" s="84">
        <f>SUM(F29-G29)/G29</f>
        <v>0.24233427115611508</v>
      </c>
    </row>
    <row r="30" spans="2:8" ht="17.25">
      <c r="B30" s="93"/>
      <c r="C30" s="94"/>
      <c r="D30" s="95"/>
      <c r="E30" s="95"/>
      <c r="F30" s="95"/>
      <c r="G30" s="96"/>
      <c r="H30" s="97"/>
    </row>
    <row r="31" spans="2:8" ht="17.25">
      <c r="B31" s="98"/>
      <c r="C31" s="99"/>
      <c r="D31" s="98"/>
      <c r="E31" s="98"/>
      <c r="F31" s="98"/>
      <c r="G31" s="100"/>
      <c r="H31" s="100"/>
    </row>
    <row r="32" spans="1:2" ht="12.75">
      <c r="A32" s="39" t="s">
        <v>93</v>
      </c>
      <c r="B32" t="s">
        <v>294</v>
      </c>
    </row>
    <row r="33" spans="1:2" ht="12.75">
      <c r="A33" s="39"/>
      <c r="B33" t="s">
        <v>241</v>
      </c>
    </row>
    <row r="34" spans="1:2" ht="12.75">
      <c r="A34" s="39"/>
      <c r="B34" t="s">
        <v>310</v>
      </c>
    </row>
    <row r="35" spans="1:2" ht="12.75">
      <c r="A35" s="39"/>
      <c r="B35" t="s">
        <v>252</v>
      </c>
    </row>
    <row r="36" ht="12.75">
      <c r="A36" s="39"/>
    </row>
    <row r="37" spans="1:2" ht="12.75">
      <c r="A37" s="39" t="s">
        <v>94</v>
      </c>
      <c r="B37" t="s">
        <v>273</v>
      </c>
    </row>
    <row r="38" spans="1:2" ht="12.75">
      <c r="A38" s="39"/>
      <c r="B38" t="s">
        <v>274</v>
      </c>
    </row>
    <row r="39" ht="12.75">
      <c r="A39" s="39"/>
    </row>
    <row r="40" ht="12.75">
      <c r="A40" s="39"/>
    </row>
    <row r="41" spans="1:2" ht="12.75">
      <c r="A41" s="39"/>
      <c r="B41" t="s">
        <v>290</v>
      </c>
    </row>
    <row r="42" spans="1:2" ht="15">
      <c r="A42" s="39"/>
      <c r="B42" s="60" t="s">
        <v>275</v>
      </c>
    </row>
    <row r="43" spans="1:2" ht="15">
      <c r="A43" s="39"/>
      <c r="B43" s="60"/>
    </row>
    <row r="44" spans="1:2" ht="15">
      <c r="A44" s="39" t="s">
        <v>95</v>
      </c>
      <c r="B44" s="60" t="s">
        <v>296</v>
      </c>
    </row>
    <row r="45" ht="15">
      <c r="B45" s="60" t="s">
        <v>297</v>
      </c>
    </row>
    <row r="47" ht="15">
      <c r="B47" s="60" t="s">
        <v>311</v>
      </c>
    </row>
    <row r="48" ht="15">
      <c r="B48" s="60"/>
    </row>
    <row r="57" spans="1:2" ht="18.75">
      <c r="A57" s="2" t="s">
        <v>96</v>
      </c>
      <c r="B57" s="53" t="s">
        <v>97</v>
      </c>
    </row>
    <row r="58" spans="2:8" ht="14.25">
      <c r="B58" s="101"/>
      <c r="C58" s="102" t="s">
        <v>98</v>
      </c>
      <c r="D58" s="196" t="s">
        <v>250</v>
      </c>
      <c r="E58" s="63" t="s">
        <v>81</v>
      </c>
      <c r="F58" s="102" t="s">
        <v>98</v>
      </c>
      <c r="G58" s="75" t="s">
        <v>99</v>
      </c>
      <c r="H58" s="63" t="s">
        <v>81</v>
      </c>
    </row>
    <row r="59" spans="2:8" ht="14.25">
      <c r="B59" s="77"/>
      <c r="C59" s="63" t="s">
        <v>259</v>
      </c>
      <c r="D59" s="63" t="s">
        <v>248</v>
      </c>
      <c r="E59" s="67" t="s">
        <v>85</v>
      </c>
      <c r="F59" s="63" t="s">
        <v>259</v>
      </c>
      <c r="G59" s="63" t="s">
        <v>248</v>
      </c>
      <c r="H59" s="67" t="s">
        <v>85</v>
      </c>
    </row>
    <row r="60" spans="2:8" ht="14.25">
      <c r="B60" s="77"/>
      <c r="C60" s="72" t="s">
        <v>257</v>
      </c>
      <c r="D60" s="72" t="s">
        <v>247</v>
      </c>
      <c r="E60" s="70"/>
      <c r="F60" s="72" t="s">
        <v>257</v>
      </c>
      <c r="G60" s="72" t="s">
        <v>247</v>
      </c>
      <c r="H60" s="67"/>
    </row>
    <row r="61" spans="2:8" ht="18.75">
      <c r="B61" s="87"/>
      <c r="C61" s="74" t="s">
        <v>89</v>
      </c>
      <c r="D61" s="103" t="s">
        <v>89</v>
      </c>
      <c r="E61" s="72"/>
      <c r="F61" s="74" t="s">
        <v>60</v>
      </c>
      <c r="G61" s="103" t="s">
        <v>60</v>
      </c>
      <c r="H61" s="72"/>
    </row>
    <row r="62" spans="2:8" ht="12.75">
      <c r="B62" s="4" t="s">
        <v>100</v>
      </c>
      <c r="C62" s="104"/>
      <c r="D62" s="4"/>
      <c r="E62" s="4"/>
      <c r="F62" s="4"/>
      <c r="G62" s="104"/>
      <c r="H62" s="4"/>
    </row>
    <row r="63" spans="2:8" ht="15">
      <c r="B63" s="77" t="s">
        <v>90</v>
      </c>
      <c r="C63" s="42">
        <f>SUM(C16)</f>
        <v>67787</v>
      </c>
      <c r="D63" s="42">
        <v>68297</v>
      </c>
      <c r="E63" s="80">
        <f>SUM(C63-D63)/D63</f>
        <v>-0.007467385097442054</v>
      </c>
      <c r="F63" s="42">
        <f>SUM(C26)</f>
        <v>8375</v>
      </c>
      <c r="G63" s="42">
        <v>10584</v>
      </c>
      <c r="H63" s="79">
        <f>SUM(F63-G63)/G63</f>
        <v>-0.20871126228269085</v>
      </c>
    </row>
    <row r="64" spans="2:8" ht="15">
      <c r="B64" s="77" t="s">
        <v>91</v>
      </c>
      <c r="C64" s="42">
        <f>SUM(C17)</f>
        <v>88118</v>
      </c>
      <c r="D64" s="42">
        <v>87811</v>
      </c>
      <c r="E64" s="228">
        <f>SUM(C64-D64)/D64</f>
        <v>0.003496145129881222</v>
      </c>
      <c r="F64" s="42">
        <f>SUM(C27)</f>
        <v>2835</v>
      </c>
      <c r="G64" s="42">
        <v>3243</v>
      </c>
      <c r="H64" s="79">
        <f>SUM(F64-G64)/G64</f>
        <v>-0.12580943570767808</v>
      </c>
    </row>
    <row r="65" spans="2:8" ht="17.25">
      <c r="B65" s="77" t="s">
        <v>92</v>
      </c>
      <c r="C65" s="91">
        <f>SUM(C18)</f>
        <v>171178</v>
      </c>
      <c r="D65" s="91">
        <v>197102</v>
      </c>
      <c r="E65" s="80">
        <f>SUM(C65-D65)/D65</f>
        <v>-0.13152580897200433</v>
      </c>
      <c r="F65" s="91">
        <f>SUM(C28)</f>
        <v>13242</v>
      </c>
      <c r="G65" s="91">
        <v>14412</v>
      </c>
      <c r="H65" s="79">
        <f>SUM(F65-G65)/G65</f>
        <v>-0.08118234804329726</v>
      </c>
    </row>
    <row r="66" spans="2:8" ht="17.25">
      <c r="B66" s="6" t="s">
        <v>64</v>
      </c>
      <c r="C66" s="105">
        <f>SUM(C63:C65)</f>
        <v>327083</v>
      </c>
      <c r="D66" s="105">
        <f>SUM(D63:D65)</f>
        <v>353210</v>
      </c>
      <c r="E66" s="152">
        <f>SUM(C66-D66)/D66</f>
        <v>-0.07397015939526061</v>
      </c>
      <c r="F66" s="105">
        <f>SUM(F63:F65)</f>
        <v>24452</v>
      </c>
      <c r="G66" s="105">
        <f>SUM(G63:G65)</f>
        <v>28239</v>
      </c>
      <c r="H66" s="106">
        <f>SUM(F66-G66)/G66</f>
        <v>-0.13410531534402775</v>
      </c>
    </row>
    <row r="67" spans="2:8" ht="16.5">
      <c r="B67" s="107"/>
      <c r="C67" s="108"/>
      <c r="D67" s="197"/>
      <c r="E67" s="109"/>
      <c r="F67" s="109"/>
      <c r="G67" s="110"/>
      <c r="H67" s="111"/>
    </row>
    <row r="68" spans="2:8" ht="16.5">
      <c r="B68" s="98"/>
      <c r="C68" s="112"/>
      <c r="D68" s="113"/>
      <c r="E68" s="113"/>
      <c r="F68" s="113"/>
      <c r="G68" s="114"/>
      <c r="H68" s="115"/>
    </row>
    <row r="69" spans="1:2" ht="12.75">
      <c r="A69" s="39" t="s">
        <v>93</v>
      </c>
      <c r="B69" s="190" t="s">
        <v>276</v>
      </c>
    </row>
    <row r="70" spans="1:2" ht="12.75">
      <c r="A70" s="39"/>
      <c r="B70" t="s">
        <v>298</v>
      </c>
    </row>
    <row r="72" spans="1:2" ht="15">
      <c r="A72" s="39" t="s">
        <v>94</v>
      </c>
      <c r="B72" s="60" t="s">
        <v>277</v>
      </c>
    </row>
    <row r="73" spans="1:2" ht="12.75">
      <c r="A73" s="39"/>
      <c r="B73" t="s">
        <v>278</v>
      </c>
    </row>
    <row r="74" ht="12.75">
      <c r="A74" s="39"/>
    </row>
    <row r="76" spans="1:2" ht="12.75">
      <c r="A76" s="39" t="s">
        <v>101</v>
      </c>
      <c r="B76" t="s">
        <v>299</v>
      </c>
    </row>
    <row r="77" ht="12.75">
      <c r="B77" t="s">
        <v>308</v>
      </c>
    </row>
    <row r="80" ht="12.75">
      <c r="A80" s="39"/>
    </row>
    <row r="84" spans="1:6" ht="18.75">
      <c r="A84" s="2" t="s">
        <v>102</v>
      </c>
      <c r="B84" s="37" t="s">
        <v>251</v>
      </c>
      <c r="F84" s="7"/>
    </row>
    <row r="85" spans="2:6" ht="15">
      <c r="B85" s="45" t="s">
        <v>269</v>
      </c>
      <c r="F85" s="7"/>
    </row>
    <row r="86" spans="2:6" ht="15">
      <c r="B86" s="45"/>
      <c r="F86" s="7"/>
    </row>
    <row r="87" spans="1:2" ht="18.75">
      <c r="A87" s="2" t="s">
        <v>103</v>
      </c>
      <c r="B87" s="37" t="s">
        <v>104</v>
      </c>
    </row>
    <row r="88" ht="15">
      <c r="B88" s="45" t="s">
        <v>105</v>
      </c>
    </row>
    <row r="89" spans="2:7" ht="15">
      <c r="B89" s="45"/>
      <c r="G89" s="38" t="s">
        <v>172</v>
      </c>
    </row>
    <row r="90" spans="1:8" ht="24" customHeight="1">
      <c r="A90" s="2" t="s">
        <v>106</v>
      </c>
      <c r="B90" s="116" t="s">
        <v>107</v>
      </c>
      <c r="E90" s="38"/>
      <c r="G90" s="55" t="s">
        <v>56</v>
      </c>
      <c r="H90" s="38"/>
    </row>
    <row r="91" ht="14.25">
      <c r="G91" s="117" t="s">
        <v>257</v>
      </c>
    </row>
    <row r="92" ht="12.75">
      <c r="G92" s="123" t="s">
        <v>2</v>
      </c>
    </row>
    <row r="93" spans="2:7" ht="15">
      <c r="B93" t="s">
        <v>109</v>
      </c>
      <c r="G93" s="41">
        <v>9698</v>
      </c>
    </row>
    <row r="94" spans="2:8" ht="17.25">
      <c r="B94" t="s">
        <v>110</v>
      </c>
      <c r="E94" s="118"/>
      <c r="F94" s="173"/>
      <c r="G94" s="173">
        <v>-441</v>
      </c>
      <c r="H94" s="57"/>
    </row>
    <row r="95" spans="5:8" ht="17.25">
      <c r="E95" s="120"/>
      <c r="F95" s="119"/>
      <c r="G95" s="121">
        <f>SUM(G93:G94)</f>
        <v>9257</v>
      </c>
      <c r="H95" s="122"/>
    </row>
    <row r="96" ht="12.75">
      <c r="B96" t="s">
        <v>111</v>
      </c>
    </row>
    <row r="98" spans="1:2" ht="18.75">
      <c r="A98" s="2" t="s">
        <v>112</v>
      </c>
      <c r="B98" s="53" t="s">
        <v>113</v>
      </c>
    </row>
    <row r="99" ht="15">
      <c r="B99" s="60" t="s">
        <v>174</v>
      </c>
    </row>
    <row r="100" ht="15">
      <c r="B100" s="60"/>
    </row>
    <row r="101" ht="15">
      <c r="B101" s="60"/>
    </row>
    <row r="102" ht="15">
      <c r="B102" s="60"/>
    </row>
    <row r="103" ht="15">
      <c r="B103" s="60"/>
    </row>
    <row r="104" ht="15">
      <c r="B104" s="60"/>
    </row>
    <row r="105" ht="15">
      <c r="B105" s="60"/>
    </row>
    <row r="106" ht="15">
      <c r="B106" s="60"/>
    </row>
    <row r="107" spans="1:7" ht="18.75">
      <c r="A107" s="2" t="s">
        <v>114</v>
      </c>
      <c r="B107" s="53" t="s">
        <v>115</v>
      </c>
      <c r="F107" s="38" t="s">
        <v>108</v>
      </c>
      <c r="G107" s="55" t="s">
        <v>56</v>
      </c>
    </row>
    <row r="108" spans="1:7" ht="18.75">
      <c r="A108" s="124"/>
      <c r="B108" s="60" t="s">
        <v>116</v>
      </c>
      <c r="F108" s="117" t="s">
        <v>257</v>
      </c>
      <c r="G108" s="117" t="s">
        <v>257</v>
      </c>
    </row>
    <row r="109" spans="1:7" ht="18.75">
      <c r="A109" s="124"/>
      <c r="B109" s="125" t="s">
        <v>117</v>
      </c>
      <c r="F109" s="123" t="s">
        <v>2</v>
      </c>
      <c r="G109" s="123" t="s">
        <v>2</v>
      </c>
    </row>
    <row r="110" spans="1:7" ht="20.25">
      <c r="A110" s="124"/>
      <c r="B110" s="60" t="s">
        <v>118</v>
      </c>
      <c r="F110" s="46">
        <v>4</v>
      </c>
      <c r="G110" s="46">
        <v>4</v>
      </c>
    </row>
    <row r="111" spans="1:7" ht="20.25">
      <c r="A111" s="124"/>
      <c r="B111" s="60" t="s">
        <v>119</v>
      </c>
      <c r="F111" s="121">
        <v>4</v>
      </c>
      <c r="G111" s="121">
        <v>4</v>
      </c>
    </row>
    <row r="112" spans="1:7" ht="20.25">
      <c r="A112" s="124"/>
      <c r="B112" s="60" t="s">
        <v>120</v>
      </c>
      <c r="F112" s="119">
        <v>4</v>
      </c>
      <c r="G112" s="119">
        <v>4</v>
      </c>
    </row>
    <row r="113" spans="1:8" ht="20.25">
      <c r="A113" s="124"/>
      <c r="B113" s="60"/>
      <c r="H113" s="119"/>
    </row>
    <row r="114" spans="1:2" ht="18.75">
      <c r="A114" s="2" t="s">
        <v>121</v>
      </c>
      <c r="B114" s="53" t="s">
        <v>122</v>
      </c>
    </row>
    <row r="115" spans="1:2" ht="15">
      <c r="A115" s="38"/>
      <c r="B115" s="60" t="s">
        <v>300</v>
      </c>
    </row>
    <row r="116" spans="1:2" ht="15">
      <c r="A116" s="38"/>
      <c r="B116" s="60"/>
    </row>
    <row r="117" spans="1:2" ht="15">
      <c r="A117" s="38" t="s">
        <v>301</v>
      </c>
      <c r="B117" s="60" t="s">
        <v>302</v>
      </c>
    </row>
    <row r="118" spans="1:2" ht="15">
      <c r="A118" s="38" t="s">
        <v>303</v>
      </c>
      <c r="B118" s="60" t="s">
        <v>288</v>
      </c>
    </row>
    <row r="119" spans="1:2" ht="15">
      <c r="A119" s="38" t="s">
        <v>304</v>
      </c>
      <c r="B119" s="60" t="s">
        <v>289</v>
      </c>
    </row>
    <row r="120" spans="1:2" ht="15">
      <c r="A120" s="38"/>
      <c r="B120" s="60"/>
    </row>
    <row r="121" spans="1:2" ht="15">
      <c r="A121" s="38" t="s">
        <v>305</v>
      </c>
      <c r="B121" s="60" t="s">
        <v>306</v>
      </c>
    </row>
    <row r="122" spans="1:2" ht="15">
      <c r="A122" s="38"/>
      <c r="B122" s="60" t="s">
        <v>312</v>
      </c>
    </row>
    <row r="123" spans="1:2" ht="14.25">
      <c r="A123" s="38"/>
      <c r="B123" t="s">
        <v>313</v>
      </c>
    </row>
    <row r="124" spans="1:2" ht="15">
      <c r="A124" s="38"/>
      <c r="B124" s="60" t="s">
        <v>307</v>
      </c>
    </row>
    <row r="125" spans="1:2" ht="15">
      <c r="A125" s="38"/>
      <c r="B125" s="60"/>
    </row>
    <row r="126" spans="1:2" ht="15">
      <c r="A126" s="38"/>
      <c r="B126" s="60"/>
    </row>
    <row r="127" spans="1:2" ht="15">
      <c r="A127" s="38"/>
      <c r="B127" s="60"/>
    </row>
    <row r="128" spans="1:8" ht="18.75">
      <c r="A128" s="2" t="s">
        <v>123</v>
      </c>
      <c r="B128" s="37" t="s">
        <v>124</v>
      </c>
      <c r="G128" s="39" t="s">
        <v>2</v>
      </c>
      <c r="H128" s="39" t="s">
        <v>2</v>
      </c>
    </row>
    <row r="129" spans="2:8" ht="15">
      <c r="B129" s="140" t="s">
        <v>125</v>
      </c>
      <c r="G129" s="126">
        <v>481</v>
      </c>
      <c r="H129" s="44"/>
    </row>
    <row r="130" spans="2:8" ht="17.25">
      <c r="B130" s="140" t="s">
        <v>126</v>
      </c>
      <c r="G130" s="122">
        <v>12973</v>
      </c>
      <c r="H130" s="44"/>
    </row>
    <row r="131" spans="2:8" ht="17.25">
      <c r="B131" s="156"/>
      <c r="G131" s="122"/>
      <c r="H131" s="126">
        <f>SUM(G129:G130)</f>
        <v>13454</v>
      </c>
    </row>
    <row r="132" spans="2:8" ht="15">
      <c r="B132" s="140" t="s">
        <v>127</v>
      </c>
      <c r="G132" s="126">
        <v>1898</v>
      </c>
      <c r="H132" s="44"/>
    </row>
    <row r="133" spans="2:8" ht="17.25">
      <c r="B133" s="140" t="s">
        <v>128</v>
      </c>
      <c r="G133" s="122">
        <v>7100</v>
      </c>
      <c r="H133" s="44"/>
    </row>
    <row r="134" spans="2:8" ht="15">
      <c r="B134" s="156"/>
      <c r="G134" s="44"/>
      <c r="H134" s="126">
        <f>SUM(G132:G133)</f>
        <v>8998</v>
      </c>
    </row>
    <row r="135" spans="2:8" ht="15">
      <c r="B135" s="140" t="s">
        <v>129</v>
      </c>
      <c r="G135" s="41">
        <v>1361</v>
      </c>
      <c r="H135" s="44"/>
    </row>
    <row r="136" spans="2:8" ht="17.25">
      <c r="B136" s="140" t="s">
        <v>130</v>
      </c>
      <c r="G136" s="122">
        <v>179652</v>
      </c>
      <c r="H136" s="44"/>
    </row>
    <row r="137" spans="2:8" ht="15">
      <c r="B137" s="156"/>
      <c r="G137" s="44"/>
      <c r="H137" s="126">
        <f>SUM(G135:G136)</f>
        <v>181013</v>
      </c>
    </row>
    <row r="138" spans="2:8" ht="15">
      <c r="B138" s="140" t="s">
        <v>131</v>
      </c>
      <c r="G138" s="126">
        <f>SUM('[3]QLF QLR-Loan-31.3.08'!$AI$333)</f>
        <v>0</v>
      </c>
      <c r="H138" s="44"/>
    </row>
    <row r="139" spans="2:8" ht="17.25">
      <c r="B139" s="140" t="s">
        <v>132</v>
      </c>
      <c r="G139" s="122">
        <v>36693</v>
      </c>
      <c r="H139" s="44"/>
    </row>
    <row r="140" spans="2:8" ht="17.25">
      <c r="B140" s="140"/>
      <c r="C140" s="45"/>
      <c r="G140" s="126"/>
      <c r="H140" s="122">
        <f>SUM(G138:G139)</f>
        <v>36693</v>
      </c>
    </row>
    <row r="141" spans="2:8" ht="15">
      <c r="B141" s="140" t="s">
        <v>133</v>
      </c>
      <c r="G141" s="126">
        <f>SUM('[3]QLF QLR-Loan-31.3.08'!$AI$344)</f>
        <v>0</v>
      </c>
      <c r="H141" s="44"/>
    </row>
    <row r="142" spans="2:8" ht="17.25">
      <c r="B142" s="140" t="s">
        <v>134</v>
      </c>
      <c r="G142" s="127">
        <v>76926</v>
      </c>
      <c r="H142" s="126">
        <f>SUM(G141:G142)</f>
        <v>76926</v>
      </c>
    </row>
    <row r="143" spans="2:8" ht="15.75" thickBot="1">
      <c r="B143" s="52" t="s">
        <v>135</v>
      </c>
      <c r="G143" s="44"/>
      <c r="H143" s="155">
        <f>SUM(H131:H142)</f>
        <v>317084</v>
      </c>
    </row>
    <row r="144" ht="13.5" thickTop="1">
      <c r="G144" s="44"/>
    </row>
    <row r="145" ht="12.75">
      <c r="G145" s="44"/>
    </row>
    <row r="146" ht="12.75">
      <c r="G146" s="44"/>
    </row>
    <row r="147" ht="12.75">
      <c r="G147" s="44"/>
    </row>
    <row r="148" ht="12.75">
      <c r="G148" s="44"/>
    </row>
    <row r="149" ht="12.75">
      <c r="G149" s="44"/>
    </row>
    <row r="150" ht="12.75">
      <c r="G150" s="44"/>
    </row>
    <row r="151" ht="12.75">
      <c r="G151" s="44"/>
    </row>
    <row r="152" ht="12.75">
      <c r="G152" s="44"/>
    </row>
    <row r="153" spans="1:9" ht="18.75">
      <c r="A153" s="2" t="s">
        <v>136</v>
      </c>
      <c r="B153" s="37" t="s">
        <v>137</v>
      </c>
      <c r="H153" s="7"/>
      <c r="I153" s="151"/>
    </row>
    <row r="154" spans="1:2" ht="18.75">
      <c r="A154" s="2"/>
      <c r="B154" s="60" t="s">
        <v>138</v>
      </c>
    </row>
    <row r="155" spans="1:2" ht="18.75">
      <c r="A155" s="2"/>
      <c r="B155" t="s">
        <v>139</v>
      </c>
    </row>
    <row r="156" spans="1:2" ht="18.75">
      <c r="A156" s="2"/>
      <c r="B156" t="s">
        <v>140</v>
      </c>
    </row>
    <row r="157" spans="1:2" ht="18.75">
      <c r="A157" s="2"/>
      <c r="B157" t="s">
        <v>141</v>
      </c>
    </row>
    <row r="158" spans="1:2" ht="18.75">
      <c r="A158" s="2"/>
      <c r="B158" t="s">
        <v>142</v>
      </c>
    </row>
    <row r="159" spans="1:2" ht="18.75">
      <c r="A159" s="2"/>
      <c r="B159" t="s">
        <v>270</v>
      </c>
    </row>
    <row r="160" spans="1:2" ht="18.75">
      <c r="A160" s="2"/>
      <c r="B160" t="s">
        <v>143</v>
      </c>
    </row>
    <row r="161" ht="18.75">
      <c r="A161" s="2"/>
    </row>
    <row r="162" spans="1:2" ht="18.75">
      <c r="A162" s="2" t="s">
        <v>144</v>
      </c>
      <c r="B162" s="53" t="s">
        <v>145</v>
      </c>
    </row>
    <row r="163" spans="1:2" ht="18.75">
      <c r="A163" s="2"/>
      <c r="B163" s="53"/>
    </row>
    <row r="164" ht="15">
      <c r="B164" s="60" t="s">
        <v>173</v>
      </c>
    </row>
    <row r="165" ht="15">
      <c r="B165" s="60"/>
    </row>
    <row r="166" spans="1:2" ht="18.75">
      <c r="A166" s="2" t="s">
        <v>146</v>
      </c>
      <c r="B166" s="116" t="s">
        <v>147</v>
      </c>
    </row>
    <row r="167" spans="1:2" ht="18.75">
      <c r="A167" s="2"/>
      <c r="B167" s="116"/>
    </row>
    <row r="168" ht="12.75">
      <c r="B168" t="s">
        <v>286</v>
      </c>
    </row>
    <row r="169" ht="15">
      <c r="B169" s="60"/>
    </row>
    <row r="170" ht="15">
      <c r="B170" s="60"/>
    </row>
    <row r="171" spans="1:7" ht="18.75">
      <c r="A171" s="2" t="s">
        <v>148</v>
      </c>
      <c r="B171" s="53" t="s">
        <v>149</v>
      </c>
      <c r="G171" s="38" t="s">
        <v>82</v>
      </c>
    </row>
    <row r="172" spans="1:7" ht="18.75">
      <c r="A172" s="2"/>
      <c r="B172" s="53"/>
      <c r="F172" s="38" t="s">
        <v>108</v>
      </c>
      <c r="G172" s="55" t="s">
        <v>56</v>
      </c>
    </row>
    <row r="173" spans="2:7" ht="15">
      <c r="B173" s="60" t="s">
        <v>150</v>
      </c>
      <c r="F173" s="117" t="s">
        <v>257</v>
      </c>
      <c r="G173" s="117" t="s">
        <v>257</v>
      </c>
    </row>
    <row r="174" spans="2:7" ht="15">
      <c r="B174" s="60"/>
      <c r="C174" s="128"/>
      <c r="G174" s="128"/>
    </row>
    <row r="175" spans="1:7" ht="17.25">
      <c r="A175" s="39" t="s">
        <v>151</v>
      </c>
      <c r="B175" s="60" t="s">
        <v>152</v>
      </c>
      <c r="F175" s="119">
        <f>SUM('Condensed PL-31.3.2008'!F39)</f>
        <v>21072</v>
      </c>
      <c r="G175" s="46">
        <f>SUM('Condensed PL-31.3.2008'!K39)</f>
        <v>80772</v>
      </c>
    </row>
    <row r="176" spans="1:7" ht="32.25">
      <c r="A176" s="129" t="s">
        <v>153</v>
      </c>
      <c r="B176" s="130" t="s">
        <v>177</v>
      </c>
      <c r="C176" s="129"/>
      <c r="D176" s="129"/>
      <c r="E176" s="129"/>
      <c r="F176" s="122">
        <v>220000</v>
      </c>
      <c r="G176" s="122">
        <f>SUM(F176)</f>
        <v>220000</v>
      </c>
    </row>
    <row r="177" spans="1:7" ht="15.75" thickBot="1">
      <c r="A177" s="131"/>
      <c r="B177" s="60" t="s">
        <v>154</v>
      </c>
      <c r="C177" s="129"/>
      <c r="D177" s="129"/>
      <c r="E177" s="129"/>
      <c r="F177" s="132">
        <f>SUM(F175/F176)*100</f>
        <v>9.578181818181818</v>
      </c>
      <c r="G177" s="132">
        <f>SUM(G175/G176)*100</f>
        <v>36.71454545454546</v>
      </c>
    </row>
    <row r="178" spans="1:5" ht="15.75" thickTop="1">
      <c r="A178" s="131"/>
      <c r="B178" s="60"/>
      <c r="C178" s="129"/>
      <c r="D178" s="129"/>
      <c r="E178" s="129"/>
    </row>
    <row r="179" spans="1:7" ht="18.75">
      <c r="A179" s="2" t="s">
        <v>155</v>
      </c>
      <c r="B179" s="53" t="s">
        <v>156</v>
      </c>
      <c r="C179" s="129"/>
      <c r="D179" s="129"/>
      <c r="E179" s="129"/>
      <c r="F179" s="129"/>
      <c r="G179" s="129"/>
    </row>
    <row r="180" spans="1:7" ht="18.75">
      <c r="A180" s="2"/>
      <c r="B180" s="53"/>
      <c r="C180" s="129"/>
      <c r="D180" s="129"/>
      <c r="E180" s="129"/>
      <c r="F180" s="129"/>
      <c r="G180" s="129"/>
    </row>
    <row r="181" spans="2:8" ht="15">
      <c r="B181" s="133"/>
      <c r="H181" s="60"/>
    </row>
    <row r="182" spans="2:7" ht="15">
      <c r="B182" s="62" t="s">
        <v>157</v>
      </c>
      <c r="C182" s="134" t="s">
        <v>158</v>
      </c>
      <c r="D182" s="134" t="s">
        <v>159</v>
      </c>
      <c r="E182" s="134"/>
      <c r="F182" s="134" t="s">
        <v>160</v>
      </c>
      <c r="G182" s="135" t="s">
        <v>161</v>
      </c>
    </row>
    <row r="183" spans="2:7" ht="12.75">
      <c r="B183" s="71"/>
      <c r="C183" s="136" t="s">
        <v>162</v>
      </c>
      <c r="D183" s="136"/>
      <c r="E183" s="136"/>
      <c r="F183" s="136"/>
      <c r="G183" s="137"/>
    </row>
    <row r="184" spans="2:7" ht="12.75">
      <c r="B184" s="66"/>
      <c r="C184" s="138"/>
      <c r="D184" s="100"/>
      <c r="E184" s="100"/>
      <c r="F184" s="100"/>
      <c r="G184" s="139"/>
    </row>
    <row r="185" spans="2:7" ht="12.75">
      <c r="B185" s="66">
        <v>7</v>
      </c>
      <c r="C185" s="138">
        <v>2006</v>
      </c>
      <c r="D185" s="100" t="s">
        <v>163</v>
      </c>
      <c r="E185" s="100"/>
      <c r="F185" s="100" t="s">
        <v>180</v>
      </c>
      <c r="G185" s="139" t="s">
        <v>221</v>
      </c>
    </row>
    <row r="186" spans="2:7" ht="12.75">
      <c r="B186" s="66"/>
      <c r="C186" s="138"/>
      <c r="D186" s="100" t="s">
        <v>279</v>
      </c>
      <c r="E186" s="100"/>
      <c r="F186" s="100"/>
      <c r="G186" s="139"/>
    </row>
    <row r="187" spans="2:7" ht="12.75">
      <c r="B187" s="66"/>
      <c r="C187" s="138"/>
      <c r="D187" s="98" t="s">
        <v>164</v>
      </c>
      <c r="E187" s="100"/>
      <c r="F187" s="100"/>
      <c r="G187" s="139"/>
    </row>
    <row r="188" spans="2:7" ht="12.75">
      <c r="B188" s="66"/>
      <c r="C188" s="138"/>
      <c r="D188" s="100"/>
      <c r="E188" s="100"/>
      <c r="F188" s="100"/>
      <c r="G188" s="139"/>
    </row>
    <row r="189" spans="2:7" ht="12.75">
      <c r="B189" s="66">
        <v>8</v>
      </c>
      <c r="C189" s="138">
        <v>2007</v>
      </c>
      <c r="D189" s="100" t="s">
        <v>163</v>
      </c>
      <c r="E189" s="100"/>
      <c r="F189" s="100" t="s">
        <v>220</v>
      </c>
      <c r="G189" s="139" t="s">
        <v>246</v>
      </c>
    </row>
    <row r="190" spans="2:7" ht="12.75">
      <c r="B190" s="66"/>
      <c r="C190" s="138"/>
      <c r="D190" s="100" t="s">
        <v>280</v>
      </c>
      <c r="E190" s="100"/>
      <c r="F190" s="100"/>
      <c r="G190" s="139"/>
    </row>
    <row r="191" spans="2:7" ht="12.75">
      <c r="B191" s="66"/>
      <c r="C191" s="138"/>
      <c r="D191" t="s">
        <v>164</v>
      </c>
      <c r="E191" s="100"/>
      <c r="F191" s="100"/>
      <c r="G191" s="139"/>
    </row>
    <row r="192" spans="2:7" ht="12.75">
      <c r="B192" s="66"/>
      <c r="C192" s="138"/>
      <c r="D192" s="100"/>
      <c r="E192" s="100"/>
      <c r="F192" s="100"/>
      <c r="G192" s="139"/>
    </row>
    <row r="193" spans="2:7" ht="12.75">
      <c r="B193" s="66">
        <v>9</v>
      </c>
      <c r="C193" s="138">
        <v>2008</v>
      </c>
      <c r="D193" s="100" t="s">
        <v>314</v>
      </c>
      <c r="E193" s="100"/>
      <c r="F193" s="100" t="s">
        <v>316</v>
      </c>
      <c r="G193" s="139" t="s">
        <v>271</v>
      </c>
    </row>
    <row r="194" spans="2:7" ht="12.75">
      <c r="B194" s="66"/>
      <c r="C194" s="138"/>
      <c r="D194" s="100" t="s">
        <v>315</v>
      </c>
      <c r="E194" s="100"/>
      <c r="F194" s="100" t="s">
        <v>281</v>
      </c>
      <c r="G194" s="139" t="s">
        <v>272</v>
      </c>
    </row>
    <row r="195" spans="2:7" ht="12.75">
      <c r="B195" s="66"/>
      <c r="C195" s="138"/>
      <c r="D195" s="39" t="s">
        <v>317</v>
      </c>
      <c r="E195" s="100"/>
      <c r="F195" s="100"/>
      <c r="G195" s="139"/>
    </row>
    <row r="196" spans="2:7" ht="12.75">
      <c r="B196" s="71"/>
      <c r="C196" s="198"/>
      <c r="D196" s="89"/>
      <c r="E196" s="136"/>
      <c r="F196" s="136"/>
      <c r="G196" s="199"/>
    </row>
  </sheetData>
  <sheetProtection password="DF0A" sheet="1" objects="1" scenarios="1"/>
  <printOptions/>
  <pageMargins left="0.75" right="0.75" top="1" bottom="1" header="0.5" footer="0.5"/>
  <pageSetup fitToHeight="2" fitToWidth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4">
      <selection activeCell="F22" sqref="F22"/>
    </sheetView>
  </sheetViews>
  <sheetFormatPr defaultColWidth="9.140625" defaultRowHeight="12.75"/>
  <cols>
    <col min="4" max="4" width="19.140625" style="0" customWidth="1"/>
    <col min="5" max="5" width="21.7109375" style="0" customWidth="1"/>
    <col min="6" max="6" width="20.8515625" style="0" customWidth="1"/>
    <col min="7" max="7" width="21.7109375" style="0" customWidth="1"/>
    <col min="8" max="8" width="18.00390625" style="0" customWidth="1"/>
    <col min="9" max="9" width="15.00390625" style="0" customWidth="1"/>
    <col min="10" max="10" width="21.57421875" style="0" customWidth="1"/>
    <col min="11" max="11" width="18.28125" style="0" customWidth="1"/>
    <col min="12" max="12" width="20.8515625" style="0" customWidth="1"/>
    <col min="13" max="13" width="23.00390625" style="0" customWidth="1"/>
    <col min="14" max="14" width="17.57421875" style="0" customWidth="1"/>
  </cols>
  <sheetData>
    <row r="1" spans="1:13" ht="18.75">
      <c r="A1" s="36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>
      <c r="A2" s="10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>
      <c r="A4" s="3" t="s">
        <v>254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>
      <c r="A7" s="12" t="s">
        <v>292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.7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4" ht="15.75">
      <c r="A9" s="9"/>
      <c r="B9" s="9"/>
      <c r="C9" s="9"/>
      <c r="D9" s="9"/>
      <c r="E9" s="9"/>
      <c r="F9" s="184"/>
      <c r="G9" s="184"/>
      <c r="H9" s="183"/>
      <c r="I9" s="253" t="s">
        <v>282</v>
      </c>
      <c r="J9" s="230"/>
      <c r="K9" s="184"/>
      <c r="L9" s="184"/>
      <c r="M9" s="183"/>
      <c r="N9" s="15" t="s">
        <v>282</v>
      </c>
    </row>
    <row r="10" spans="1:14" ht="15.75">
      <c r="A10" s="11"/>
      <c r="B10" s="11"/>
      <c r="C10" s="11"/>
      <c r="D10" s="11"/>
      <c r="E10" s="11"/>
      <c r="F10" s="264" t="s">
        <v>4</v>
      </c>
      <c r="G10" s="265"/>
      <c r="H10" s="266"/>
      <c r="I10" s="19"/>
      <c r="J10" s="240"/>
      <c r="K10" s="264" t="s">
        <v>5</v>
      </c>
      <c r="L10" s="265"/>
      <c r="M10" s="266"/>
      <c r="N10" s="235"/>
    </row>
    <row r="11" spans="1:14" ht="15.75">
      <c r="A11" s="11"/>
      <c r="B11" s="11"/>
      <c r="C11" s="11"/>
      <c r="D11" s="11"/>
      <c r="E11" s="11"/>
      <c r="F11" s="14" t="s">
        <v>6</v>
      </c>
      <c r="G11" s="15"/>
      <c r="H11" s="15" t="s">
        <v>7</v>
      </c>
      <c r="I11" s="19"/>
      <c r="J11" s="19"/>
      <c r="K11" s="15" t="s">
        <v>6</v>
      </c>
      <c r="L11" s="16"/>
      <c r="M11" s="15" t="s">
        <v>9</v>
      </c>
      <c r="N11" s="235"/>
    </row>
    <row r="12" spans="1:14" ht="15.75">
      <c r="A12" s="11"/>
      <c r="B12" s="11"/>
      <c r="C12" s="11"/>
      <c r="D12" s="11"/>
      <c r="E12" s="11"/>
      <c r="F12" s="17" t="s">
        <v>8</v>
      </c>
      <c r="G12" s="18"/>
      <c r="H12" s="18" t="s">
        <v>8</v>
      </c>
      <c r="I12" s="19"/>
      <c r="J12" s="19"/>
      <c r="K12" s="20" t="s">
        <v>8</v>
      </c>
      <c r="L12" s="19"/>
      <c r="M12" s="20" t="s">
        <v>8</v>
      </c>
      <c r="N12" s="235"/>
    </row>
    <row r="13" spans="1:14" ht="15.75">
      <c r="A13" s="11"/>
      <c r="B13" s="11"/>
      <c r="C13" s="11"/>
      <c r="D13" s="11"/>
      <c r="E13" s="11"/>
      <c r="F13" s="21" t="s">
        <v>255</v>
      </c>
      <c r="G13" s="22"/>
      <c r="H13" s="154" t="s">
        <v>255</v>
      </c>
      <c r="I13" s="19"/>
      <c r="J13" s="19"/>
      <c r="K13" s="15"/>
      <c r="L13" s="16"/>
      <c r="M13" s="15"/>
      <c r="N13" s="235"/>
    </row>
    <row r="14" spans="1:14" ht="15.75">
      <c r="A14" s="11"/>
      <c r="B14" s="11"/>
      <c r="C14" s="11"/>
      <c r="D14" s="11"/>
      <c r="E14" s="11"/>
      <c r="F14" s="14" t="s">
        <v>256</v>
      </c>
      <c r="G14" s="22"/>
      <c r="H14" s="20" t="s">
        <v>258</v>
      </c>
      <c r="I14" s="19"/>
      <c r="J14" s="240"/>
      <c r="K14" s="14" t="s">
        <v>227</v>
      </c>
      <c r="L14" s="19"/>
      <c r="M14" s="20" t="s">
        <v>201</v>
      </c>
      <c r="N14" s="235"/>
    </row>
    <row r="15" spans="1:14" ht="15.75">
      <c r="A15" s="11"/>
      <c r="B15" s="11"/>
      <c r="C15" s="11"/>
      <c r="D15" s="11"/>
      <c r="E15" s="11"/>
      <c r="F15" s="23" t="s">
        <v>257</v>
      </c>
      <c r="G15" s="19"/>
      <c r="H15" s="24" t="s">
        <v>219</v>
      </c>
      <c r="I15" s="19"/>
      <c r="J15" s="240"/>
      <c r="K15" s="23" t="s">
        <v>257</v>
      </c>
      <c r="L15" s="19"/>
      <c r="M15" s="24" t="s">
        <v>219</v>
      </c>
      <c r="N15" s="235"/>
    </row>
    <row r="16" spans="1:14" ht="15.75">
      <c r="A16" s="11"/>
      <c r="B16" s="11"/>
      <c r="C16" s="11"/>
      <c r="D16" s="11"/>
      <c r="E16" s="11"/>
      <c r="F16" s="25" t="s">
        <v>2</v>
      </c>
      <c r="G16" s="26"/>
      <c r="H16" s="26" t="s">
        <v>2</v>
      </c>
      <c r="I16" s="19"/>
      <c r="J16" s="19"/>
      <c r="K16" s="26" t="s">
        <v>2</v>
      </c>
      <c r="L16" s="27"/>
      <c r="M16" s="18" t="s">
        <v>2</v>
      </c>
      <c r="N16" s="235"/>
    </row>
    <row r="17" spans="1:14" ht="15.75">
      <c r="A17" s="11"/>
      <c r="B17" s="11"/>
      <c r="C17" s="11"/>
      <c r="D17" s="11"/>
      <c r="E17" s="11"/>
      <c r="F17" s="28"/>
      <c r="G17" s="28"/>
      <c r="H17" s="29"/>
      <c r="I17" s="231"/>
      <c r="J17" s="231"/>
      <c r="K17" s="231"/>
      <c r="L17" s="30"/>
      <c r="M17" s="30"/>
      <c r="N17" s="235"/>
    </row>
    <row r="18" spans="1:14" ht="15.75">
      <c r="A18" s="11"/>
      <c r="B18" s="11"/>
      <c r="C18" s="11"/>
      <c r="D18" s="11"/>
      <c r="E18" s="11"/>
      <c r="F18" s="30"/>
      <c r="G18" s="30"/>
      <c r="H18" s="214"/>
      <c r="I18" s="214"/>
      <c r="J18" s="214"/>
      <c r="K18" s="214"/>
      <c r="L18" s="30"/>
      <c r="M18" s="30"/>
      <c r="N18" s="235"/>
    </row>
    <row r="19" spans="1:14" ht="18">
      <c r="A19" s="11"/>
      <c r="B19" s="12" t="s">
        <v>10</v>
      </c>
      <c r="C19" s="11"/>
      <c r="D19" s="11"/>
      <c r="E19" s="11"/>
      <c r="F19" s="200">
        <f>SUM('KLSE notes-31.3.08'!C19)</f>
        <v>327083</v>
      </c>
      <c r="G19" s="30"/>
      <c r="H19" s="215">
        <v>265999</v>
      </c>
      <c r="I19" s="232">
        <f>SUM(F19-H19)/H19</f>
        <v>0.22963996105248516</v>
      </c>
      <c r="J19" s="232"/>
      <c r="K19" s="215">
        <v>1302031</v>
      </c>
      <c r="L19" s="31"/>
      <c r="M19" s="200">
        <v>1118519</v>
      </c>
      <c r="N19" s="236">
        <f>SUM(K19-M19)/M19</f>
        <v>0.16406694924270396</v>
      </c>
    </row>
    <row r="20" spans="1:14" ht="15.75">
      <c r="A20" s="11"/>
      <c r="B20" s="12"/>
      <c r="C20" s="11"/>
      <c r="D20" s="11"/>
      <c r="E20" s="11"/>
      <c r="F20" s="241"/>
      <c r="G20" s="30"/>
      <c r="H20" s="216"/>
      <c r="I20" s="214"/>
      <c r="J20" s="214"/>
      <c r="K20" s="245"/>
      <c r="L20" s="31"/>
      <c r="M20" s="201"/>
      <c r="N20" s="235"/>
    </row>
    <row r="21" spans="1:14" ht="15.75">
      <c r="A21" s="11"/>
      <c r="B21" s="12"/>
      <c r="C21" s="11"/>
      <c r="D21" s="11"/>
      <c r="E21" s="11"/>
      <c r="F21" s="241"/>
      <c r="G21" s="30"/>
      <c r="H21" s="216"/>
      <c r="I21" s="214"/>
      <c r="J21" s="214"/>
      <c r="K21" s="245"/>
      <c r="L21" s="31"/>
      <c r="M21" s="201"/>
      <c r="N21" s="235"/>
    </row>
    <row r="22" spans="1:14" ht="15.75">
      <c r="A22" s="11"/>
      <c r="B22" s="12" t="s">
        <v>11</v>
      </c>
      <c r="C22" s="11"/>
      <c r="D22" s="11"/>
      <c r="E22" s="11"/>
      <c r="F22" s="201">
        <f>SUM(F32-F28-F24-F26-F30)</f>
        <v>36048</v>
      </c>
      <c r="G22" s="30"/>
      <c r="H22" s="216">
        <v>28915</v>
      </c>
      <c r="I22" s="232">
        <f>SUM(F22-H22)/H22</f>
        <v>0.2466885699463946</v>
      </c>
      <c r="J22" s="232"/>
      <c r="K22" s="216">
        <f>SUM(K32-K28-K24-K26-K30)</f>
        <v>137720</v>
      </c>
      <c r="L22" s="31"/>
      <c r="M22" s="201">
        <v>112908</v>
      </c>
      <c r="N22" s="236">
        <f>SUM(K22-M22)/M22</f>
        <v>0.21975413611081587</v>
      </c>
    </row>
    <row r="23" spans="1:14" ht="15.75">
      <c r="A23" s="11"/>
      <c r="B23" s="12"/>
      <c r="C23" s="11"/>
      <c r="D23" s="11"/>
      <c r="E23" s="11"/>
      <c r="F23" s="241"/>
      <c r="G23" s="30"/>
      <c r="H23" s="216"/>
      <c r="I23" s="214"/>
      <c r="J23" s="214"/>
      <c r="K23" s="245"/>
      <c r="L23" s="31"/>
      <c r="M23" s="201"/>
      <c r="N23" s="235"/>
    </row>
    <row r="24" spans="1:14" ht="15.75">
      <c r="A24" s="11"/>
      <c r="B24" s="12" t="s">
        <v>12</v>
      </c>
      <c r="C24" s="11"/>
      <c r="D24" s="11"/>
      <c r="E24" s="11"/>
      <c r="F24" s="203">
        <v>-8046</v>
      </c>
      <c r="G24" s="30"/>
      <c r="H24" s="217">
        <v>-6553</v>
      </c>
      <c r="I24" s="232">
        <f>SUM(F24-H24)/H24</f>
        <v>0.2278345795818709</v>
      </c>
      <c r="J24" s="232"/>
      <c r="K24" s="246">
        <v>-27706</v>
      </c>
      <c r="L24" s="31"/>
      <c r="M24" s="202">
        <v>-24716</v>
      </c>
      <c r="N24" s="236">
        <f>SUM(K24-M24)/M24</f>
        <v>0.12097426768085451</v>
      </c>
    </row>
    <row r="25" spans="1:14" ht="15.75">
      <c r="A25" s="11"/>
      <c r="B25" s="12"/>
      <c r="C25" s="11"/>
      <c r="D25" s="11"/>
      <c r="E25" s="11"/>
      <c r="F25" s="203"/>
      <c r="G25" s="30"/>
      <c r="H25" s="217"/>
      <c r="I25" s="214"/>
      <c r="J25" s="214"/>
      <c r="K25" s="247"/>
      <c r="L25" s="31"/>
      <c r="M25" s="203"/>
      <c r="N25" s="235"/>
    </row>
    <row r="26" spans="1:14" ht="15.75">
      <c r="A26" s="11"/>
      <c r="B26" s="12" t="s">
        <v>13</v>
      </c>
      <c r="C26" s="11"/>
      <c r="D26" s="11"/>
      <c r="E26" s="11"/>
      <c r="F26" s="203">
        <v>256</v>
      </c>
      <c r="G26" s="30"/>
      <c r="H26" s="217">
        <v>70</v>
      </c>
      <c r="I26" s="232">
        <f>SUM(F26-H26)/H26</f>
        <v>2.657142857142857</v>
      </c>
      <c r="J26" s="232"/>
      <c r="K26" s="246">
        <v>893</v>
      </c>
      <c r="L26" s="31"/>
      <c r="M26" s="201">
        <v>343</v>
      </c>
      <c r="N26" s="236">
        <f>SUM(K26-M26)/M26</f>
        <v>1.6034985422740524</v>
      </c>
    </row>
    <row r="27" spans="1:14" ht="15.75">
      <c r="A27" s="11"/>
      <c r="B27" s="12"/>
      <c r="C27" s="11"/>
      <c r="D27" s="11"/>
      <c r="E27" s="262" t="s">
        <v>295</v>
      </c>
      <c r="F27" s="241"/>
      <c r="G27" s="262" t="s">
        <v>295</v>
      </c>
      <c r="H27" s="217"/>
      <c r="I27" s="214"/>
      <c r="J27" s="262" t="s">
        <v>295</v>
      </c>
      <c r="K27" s="247"/>
      <c r="L27" s="262" t="s">
        <v>295</v>
      </c>
      <c r="M27" s="203"/>
      <c r="N27" s="235"/>
    </row>
    <row r="28" spans="1:14" ht="15.75">
      <c r="A28" s="11"/>
      <c r="B28" s="12" t="s">
        <v>14</v>
      </c>
      <c r="C28" s="11"/>
      <c r="D28" s="11"/>
      <c r="E28" s="263">
        <f>SUM(F32-F28)/F28</f>
        <v>-7.302061855670103</v>
      </c>
      <c r="F28" s="203">
        <v>-3880</v>
      </c>
      <c r="G28" s="263">
        <f>SUM(H32-H28)/H28</f>
        <v>-6.3842239185750635</v>
      </c>
      <c r="H28" s="217">
        <v>-3537</v>
      </c>
      <c r="I28" s="232">
        <f>SUM(F28-H28)/H28</f>
        <v>0.0969748374328527</v>
      </c>
      <c r="J28" s="263">
        <f>SUM(K32-K28)/K28</f>
        <v>-7.1915223571982425</v>
      </c>
      <c r="K28" s="246">
        <v>-15476</v>
      </c>
      <c r="L28" s="263">
        <f>SUM(M32-M28)/M28</f>
        <v>-7.502191873208565</v>
      </c>
      <c r="M28" s="202">
        <v>-11862</v>
      </c>
      <c r="N28" s="236">
        <f>SUM(K28-M28)/M28</f>
        <v>0.3046703759905581</v>
      </c>
    </row>
    <row r="29" spans="1:14" ht="15.75">
      <c r="A29" s="11"/>
      <c r="B29" s="12"/>
      <c r="C29" s="11"/>
      <c r="D29" s="11"/>
      <c r="E29" s="11"/>
      <c r="F29" s="241"/>
      <c r="G29" s="30"/>
      <c r="H29" s="217"/>
      <c r="I29" s="214"/>
      <c r="J29" s="214"/>
      <c r="K29" s="247"/>
      <c r="L29" s="31"/>
      <c r="M29" s="203"/>
      <c r="N29" s="235"/>
    </row>
    <row r="30" spans="1:14" ht="20.25">
      <c r="A30" s="11"/>
      <c r="B30" s="12" t="s">
        <v>202</v>
      </c>
      <c r="C30" s="11"/>
      <c r="D30" s="11"/>
      <c r="E30" s="11"/>
      <c r="F30" s="205">
        <v>74</v>
      </c>
      <c r="G30" s="30"/>
      <c r="H30" s="218">
        <v>149</v>
      </c>
      <c r="I30" s="232">
        <f>SUM(F30-H30)/H30</f>
        <v>-0.5033557046979866</v>
      </c>
      <c r="J30" s="232"/>
      <c r="K30" s="248">
        <v>389</v>
      </c>
      <c r="L30" s="31"/>
      <c r="M30" s="204">
        <v>456</v>
      </c>
      <c r="N30" s="236">
        <f>SUM(K30-M30)/M30</f>
        <v>-0.14692982456140352</v>
      </c>
    </row>
    <row r="31" spans="1:14" ht="15.75">
      <c r="A31" s="11"/>
      <c r="B31" s="12"/>
      <c r="C31" s="11"/>
      <c r="D31" s="11"/>
      <c r="E31" s="11"/>
      <c r="F31" s="241"/>
      <c r="G31" s="30"/>
      <c r="H31" s="216"/>
      <c r="I31" s="214"/>
      <c r="J31" s="214"/>
      <c r="K31" s="247"/>
      <c r="L31" s="31"/>
      <c r="M31" s="201"/>
      <c r="N31" s="235"/>
    </row>
    <row r="32" spans="1:14" ht="15.75">
      <c r="A32" s="11"/>
      <c r="B32" s="12" t="s">
        <v>15</v>
      </c>
      <c r="C32" s="11"/>
      <c r="D32" s="11"/>
      <c r="E32" s="11"/>
      <c r="F32" s="201">
        <v>24452</v>
      </c>
      <c r="G32" s="32"/>
      <c r="H32" s="216">
        <f>SUM(H22:H30)</f>
        <v>19044</v>
      </c>
      <c r="I32" s="232">
        <f>SUM(F32-H32)/H32</f>
        <v>0.2839739550514598</v>
      </c>
      <c r="J32" s="232"/>
      <c r="K32" s="246">
        <v>95820</v>
      </c>
      <c r="L32" s="32"/>
      <c r="M32" s="201">
        <f>SUM(M22:M30)</f>
        <v>77129</v>
      </c>
      <c r="N32" s="236">
        <f>SUM(K32-M32)/M32</f>
        <v>0.24233427115611508</v>
      </c>
    </row>
    <row r="33" spans="1:14" ht="15.75">
      <c r="A33" s="11"/>
      <c r="B33" s="12"/>
      <c r="C33" s="11"/>
      <c r="D33" s="11"/>
      <c r="E33" s="154" t="s">
        <v>291</v>
      </c>
      <c r="F33" s="241"/>
      <c r="G33" s="154" t="s">
        <v>291</v>
      </c>
      <c r="H33" s="216"/>
      <c r="J33" s="154" t="s">
        <v>291</v>
      </c>
      <c r="K33" s="247"/>
      <c r="L33" s="154" t="s">
        <v>291</v>
      </c>
      <c r="M33" s="201"/>
      <c r="N33" s="235"/>
    </row>
    <row r="34" spans="1:14" ht="20.25">
      <c r="A34" s="11"/>
      <c r="B34" s="12" t="s">
        <v>283</v>
      </c>
      <c r="C34" s="11"/>
      <c r="D34" s="11"/>
      <c r="E34" s="238">
        <f>SUM(F34/F32)</f>
        <v>-0.08682316374938655</v>
      </c>
      <c r="F34" s="207">
        <v>-2123</v>
      </c>
      <c r="G34" s="238">
        <f>SUM(H34/H32)</f>
        <v>-0.05923125393824827</v>
      </c>
      <c r="H34" s="219">
        <v>-1128</v>
      </c>
      <c r="J34" s="238">
        <f>SUM(K34/K32)</f>
        <v>-0.09660822375286997</v>
      </c>
      <c r="K34" s="219">
        <v>-9257</v>
      </c>
      <c r="L34" s="238">
        <f>SUM(M34/M32)</f>
        <v>-0.11078841940126281</v>
      </c>
      <c r="M34" s="205">
        <v>-8545</v>
      </c>
      <c r="N34" s="235"/>
    </row>
    <row r="35" spans="1:14" ht="20.25">
      <c r="A35" s="11"/>
      <c r="B35" s="12"/>
      <c r="C35" s="11"/>
      <c r="D35" s="11"/>
      <c r="E35" s="229"/>
      <c r="F35" s="207"/>
      <c r="G35" s="229"/>
      <c r="H35" s="219"/>
      <c r="I35" s="232"/>
      <c r="J35" s="232"/>
      <c r="K35" s="219"/>
      <c r="L35" s="229"/>
      <c r="M35" s="205"/>
      <c r="N35" s="235"/>
    </row>
    <row r="36" spans="1:14" ht="16.5" thickBot="1">
      <c r="A36" s="11"/>
      <c r="B36" s="12" t="s">
        <v>204</v>
      </c>
      <c r="C36" s="11"/>
      <c r="D36" s="11"/>
      <c r="E36" s="11"/>
      <c r="F36" s="206">
        <f>SUM(F32:F34)</f>
        <v>22329</v>
      </c>
      <c r="G36" s="32"/>
      <c r="H36" s="220">
        <f>SUM(H32:H34)</f>
        <v>17916</v>
      </c>
      <c r="I36" s="232">
        <f>SUM(F36-H36)/H36</f>
        <v>0.24631614199598126</v>
      </c>
      <c r="J36" s="232"/>
      <c r="K36" s="220">
        <f>SUM(K32:K34)</f>
        <v>86563</v>
      </c>
      <c r="L36" s="32"/>
      <c r="M36" s="206">
        <f>SUM(M32:M34)</f>
        <v>68584</v>
      </c>
      <c r="N36" s="236">
        <f>SUM(K36-M36)/M36</f>
        <v>0.26214568995684123</v>
      </c>
    </row>
    <row r="37" spans="1:14" ht="16.5" thickTop="1">
      <c r="A37" s="11"/>
      <c r="B37" s="12"/>
      <c r="C37" s="11"/>
      <c r="D37" s="11"/>
      <c r="E37" s="11"/>
      <c r="F37" s="241"/>
      <c r="G37" s="30"/>
      <c r="H37" s="216"/>
      <c r="I37" s="214"/>
      <c r="J37" s="214"/>
      <c r="K37" s="245"/>
      <c r="L37" s="31"/>
      <c r="M37" s="201"/>
      <c r="N37" s="235"/>
    </row>
    <row r="38" spans="1:14" ht="15.75">
      <c r="A38" s="11"/>
      <c r="B38" s="12" t="s">
        <v>205</v>
      </c>
      <c r="C38" s="11"/>
      <c r="D38" s="11"/>
      <c r="E38" s="11"/>
      <c r="F38" s="241"/>
      <c r="G38" s="30"/>
      <c r="H38" s="216"/>
      <c r="I38" s="214"/>
      <c r="J38" s="214"/>
      <c r="K38" s="245"/>
      <c r="L38" s="31"/>
      <c r="M38" s="201"/>
      <c r="N38" s="235"/>
    </row>
    <row r="39" spans="1:14" ht="15.75">
      <c r="A39" s="11"/>
      <c r="B39" s="12" t="s">
        <v>206</v>
      </c>
      <c r="C39" s="11"/>
      <c r="D39" s="11"/>
      <c r="E39" s="11"/>
      <c r="F39" s="202">
        <f>SUM(F36-F40)</f>
        <v>21072</v>
      </c>
      <c r="G39" s="30"/>
      <c r="H39" s="216">
        <v>17249</v>
      </c>
      <c r="I39" s="232">
        <f>SUM(F39-H39)/H39</f>
        <v>0.22163603687170272</v>
      </c>
      <c r="J39" s="232"/>
      <c r="K39" s="246">
        <f>SUM(K36-K40)</f>
        <v>80772</v>
      </c>
      <c r="L39" s="31"/>
      <c r="M39" s="202">
        <v>63248</v>
      </c>
      <c r="N39" s="236">
        <f>SUM(K39-M39)/M39</f>
        <v>0.2770680495825955</v>
      </c>
    </row>
    <row r="40" spans="1:14" ht="15.75">
      <c r="A40" s="11"/>
      <c r="B40" s="12" t="s">
        <v>207</v>
      </c>
      <c r="C40" s="11"/>
      <c r="D40" s="11"/>
      <c r="E40" s="239">
        <f>SUM(F40/F32)</f>
        <v>0.051406837886471456</v>
      </c>
      <c r="F40" s="203">
        <v>1257</v>
      </c>
      <c r="G40" s="239">
        <f>SUM(H40/H32)</f>
        <v>0.035024154589371984</v>
      </c>
      <c r="H40" s="221">
        <v>667</v>
      </c>
      <c r="J40" s="239">
        <f>SUM(K40/K32)</f>
        <v>0.06043623460655396</v>
      </c>
      <c r="K40" s="246">
        <v>5791</v>
      </c>
      <c r="L40" s="239">
        <f>SUM(M40/M32)</f>
        <v>0.0691827976506891</v>
      </c>
      <c r="M40" s="202">
        <v>5336</v>
      </c>
      <c r="N40" s="235"/>
    </row>
    <row r="41" spans="1:14" ht="15.75">
      <c r="A41" s="11"/>
      <c r="B41" s="12"/>
      <c r="C41" s="11"/>
      <c r="D41" s="11"/>
      <c r="E41" s="26" t="s">
        <v>287</v>
      </c>
      <c r="F41" s="241"/>
      <c r="G41" s="26" t="s">
        <v>287</v>
      </c>
      <c r="H41" s="222"/>
      <c r="J41" s="26" t="s">
        <v>287</v>
      </c>
      <c r="K41" s="245"/>
      <c r="L41" s="26" t="s">
        <v>287</v>
      </c>
      <c r="M41" s="207"/>
      <c r="N41" s="235"/>
    </row>
    <row r="42" spans="1:14" ht="16.5" thickBot="1">
      <c r="A42" s="11"/>
      <c r="B42" s="12" t="s">
        <v>204</v>
      </c>
      <c r="C42" s="11"/>
      <c r="D42" s="11"/>
      <c r="E42" s="11"/>
      <c r="F42" s="208">
        <f>SUM(F39:F41)</f>
        <v>22329</v>
      </c>
      <c r="G42" s="30"/>
      <c r="H42" s="223">
        <f>SUM(H39:H41)</f>
        <v>17916</v>
      </c>
      <c r="I42" s="214"/>
      <c r="J42" s="214"/>
      <c r="K42" s="223">
        <f>SUM(K39:K41)</f>
        <v>86563</v>
      </c>
      <c r="L42" s="31"/>
      <c r="M42" s="208">
        <f>SUM(M39:M41)</f>
        <v>68584</v>
      </c>
      <c r="N42" s="235"/>
    </row>
    <row r="43" spans="1:14" ht="16.5" thickTop="1">
      <c r="A43" s="11"/>
      <c r="B43" s="12"/>
      <c r="C43" s="11"/>
      <c r="D43" s="11"/>
      <c r="E43" s="11"/>
      <c r="F43" s="201"/>
      <c r="G43" s="30"/>
      <c r="H43" s="216"/>
      <c r="I43" s="214"/>
      <c r="J43" s="214"/>
      <c r="K43" s="216"/>
      <c r="L43" s="31"/>
      <c r="M43" s="201"/>
      <c r="N43" s="235"/>
    </row>
    <row r="44" spans="1:14" ht="16.5" thickBot="1">
      <c r="A44" s="11"/>
      <c r="B44" s="12" t="s">
        <v>203</v>
      </c>
      <c r="C44" s="11"/>
      <c r="D44" s="11"/>
      <c r="E44" s="11"/>
      <c r="F44" s="242">
        <v>220000</v>
      </c>
      <c r="G44" s="30"/>
      <c r="H44" s="224">
        <v>220000</v>
      </c>
      <c r="I44" s="214"/>
      <c r="J44" s="214"/>
      <c r="K44" s="249">
        <f>SUM(F44)</f>
        <v>220000</v>
      </c>
      <c r="L44" s="31"/>
      <c r="M44" s="209">
        <v>220000</v>
      </c>
      <c r="N44" s="235"/>
    </row>
    <row r="45" spans="1:14" ht="16.5" thickTop="1">
      <c r="A45" s="11"/>
      <c r="B45" s="12"/>
      <c r="C45" s="11"/>
      <c r="D45" s="11"/>
      <c r="E45" s="11"/>
      <c r="F45" s="202"/>
      <c r="G45" s="30"/>
      <c r="H45" s="221"/>
      <c r="I45" s="214"/>
      <c r="J45" s="214"/>
      <c r="K45" s="245"/>
      <c r="L45" s="31"/>
      <c r="M45" s="210"/>
      <c r="N45" s="235"/>
    </row>
    <row r="46" spans="1:14" ht="15.75">
      <c r="A46" s="11"/>
      <c r="B46" s="12" t="s">
        <v>16</v>
      </c>
      <c r="C46" s="11"/>
      <c r="D46" s="11"/>
      <c r="E46" s="11"/>
      <c r="F46" s="241"/>
      <c r="G46" s="30"/>
      <c r="H46" s="214"/>
      <c r="I46" s="214"/>
      <c r="J46" s="214"/>
      <c r="K46" s="245"/>
      <c r="L46" s="31"/>
      <c r="M46" s="210"/>
      <c r="N46" s="235"/>
    </row>
    <row r="47" spans="1:14" ht="16.5" thickBot="1">
      <c r="A47" s="11"/>
      <c r="B47" s="12" t="s">
        <v>17</v>
      </c>
      <c r="C47" s="11"/>
      <c r="D47" s="11"/>
      <c r="E47" s="11"/>
      <c r="F47" s="243">
        <f>SUM(F39/220000)*100</f>
        <v>9.578181818181818</v>
      </c>
      <c r="G47" s="33"/>
      <c r="H47" s="225">
        <f>SUM(H39/220000)*100</f>
        <v>7.840454545454545</v>
      </c>
      <c r="I47" s="232">
        <f>SUM(F47-H47)/H47</f>
        <v>0.22163603687170277</v>
      </c>
      <c r="J47" s="233"/>
      <c r="K47" s="250">
        <f>SUM(K39/220000)*100</f>
        <v>36.71454545454546</v>
      </c>
      <c r="L47" s="33"/>
      <c r="M47" s="211">
        <f>SUM(M39/220000)*100</f>
        <v>28.749090909090906</v>
      </c>
      <c r="N47" s="232">
        <f>SUM(K47-M47)/M47</f>
        <v>0.27706804958259573</v>
      </c>
    </row>
    <row r="48" spans="1:14" ht="16.5" thickTop="1">
      <c r="A48" s="11"/>
      <c r="B48" s="12"/>
      <c r="C48" s="11"/>
      <c r="D48" s="11"/>
      <c r="E48" s="11"/>
      <c r="F48" s="241"/>
      <c r="G48" s="30"/>
      <c r="H48" s="214"/>
      <c r="I48" s="214"/>
      <c r="J48" s="214"/>
      <c r="K48" s="245"/>
      <c r="L48" s="31"/>
      <c r="M48" s="210"/>
      <c r="N48" s="235"/>
    </row>
    <row r="49" spans="1:14" ht="16.5" thickBot="1">
      <c r="A49" s="11"/>
      <c r="B49" s="12" t="s">
        <v>18</v>
      </c>
      <c r="C49" s="11"/>
      <c r="D49" s="11"/>
      <c r="E49" s="11"/>
      <c r="F49" s="244" t="s">
        <v>19</v>
      </c>
      <c r="G49" s="30"/>
      <c r="H49" s="226" t="s">
        <v>19</v>
      </c>
      <c r="I49" s="214"/>
      <c r="J49" s="214"/>
      <c r="K49" s="251" t="str">
        <f>'[1]Condensed PL-31.3.2005-final'!F44</f>
        <v>NA</v>
      </c>
      <c r="L49" s="31"/>
      <c r="M49" s="212" t="s">
        <v>19</v>
      </c>
      <c r="N49" s="235"/>
    </row>
    <row r="50" spans="1:14" ht="16.5" thickTop="1">
      <c r="A50" s="11"/>
      <c r="B50" s="11"/>
      <c r="C50" s="11"/>
      <c r="D50" s="11"/>
      <c r="E50" s="11"/>
      <c r="F50" s="26"/>
      <c r="G50" s="34"/>
      <c r="H50" s="227"/>
      <c r="I50" s="234"/>
      <c r="J50" s="234"/>
      <c r="K50" s="252"/>
      <c r="L50" s="35"/>
      <c r="M50" s="213"/>
      <c r="N50" s="237"/>
    </row>
    <row r="51" spans="1:1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.75">
      <c r="A52" s="9"/>
      <c r="B52" s="11" t="s">
        <v>228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>
      <c r="A53" s="9"/>
      <c r="B53" s="1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5.75">
      <c r="A54" s="9"/>
      <c r="B54" s="11" t="s">
        <v>20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2:13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3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2:13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3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ht="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</sheetData>
  <sheetProtection password="DF0A" sheet="1" objects="1" scenarios="1"/>
  <mergeCells count="2">
    <mergeCell ref="F10:H10"/>
    <mergeCell ref="K10:M10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pane xSplit="7" ySplit="10" topLeftCell="H53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39" sqref="H39"/>
    </sheetView>
  </sheetViews>
  <sheetFormatPr defaultColWidth="9.140625" defaultRowHeight="12.75"/>
  <cols>
    <col min="7" max="7" width="15.28125" style="0" customWidth="1"/>
    <col min="8" max="8" width="15.57421875" style="0" customWidth="1"/>
    <col min="10" max="10" width="15.00390625" style="0" customWidth="1"/>
  </cols>
  <sheetData>
    <row r="1" ht="18.75">
      <c r="A1" s="36" t="s">
        <v>21</v>
      </c>
    </row>
    <row r="2" ht="15.75">
      <c r="A2" s="10" t="s">
        <v>3</v>
      </c>
    </row>
    <row r="3" ht="15.75">
      <c r="A3" s="11"/>
    </row>
    <row r="4" ht="18">
      <c r="A4" s="3" t="s">
        <v>1</v>
      </c>
    </row>
    <row r="6" ht="18.75">
      <c r="A6" s="37" t="s">
        <v>268</v>
      </c>
    </row>
    <row r="7" spans="1:10" ht="18.75">
      <c r="A7" s="37"/>
      <c r="J7" s="38"/>
    </row>
    <row r="8" spans="8:10" ht="14.25">
      <c r="H8" s="38" t="s">
        <v>22</v>
      </c>
      <c r="I8" s="38"/>
      <c r="J8" s="38" t="s">
        <v>22</v>
      </c>
    </row>
    <row r="9" spans="7:10" ht="14.25">
      <c r="G9" s="39"/>
      <c r="H9" s="38" t="s">
        <v>257</v>
      </c>
      <c r="I9" s="40"/>
      <c r="J9" s="38" t="s">
        <v>219</v>
      </c>
    </row>
    <row r="10" spans="8:10" ht="14.25">
      <c r="H10" s="38" t="s">
        <v>2</v>
      </c>
      <c r="I10" s="38"/>
      <c r="J10" s="38" t="s">
        <v>2</v>
      </c>
    </row>
    <row r="11" spans="2:10" ht="20.25">
      <c r="B11" s="157" t="s">
        <v>181</v>
      </c>
      <c r="H11" s="38" t="s">
        <v>234</v>
      </c>
      <c r="J11" s="38" t="s">
        <v>225</v>
      </c>
    </row>
    <row r="13" spans="2:10" ht="18.75">
      <c r="B13" s="148" t="s">
        <v>23</v>
      </c>
      <c r="H13" s="185">
        <v>343589</v>
      </c>
      <c r="J13" s="191">
        <v>286162</v>
      </c>
    </row>
    <row r="14" spans="2:10" ht="18.75">
      <c r="B14" s="148" t="s">
        <v>25</v>
      </c>
      <c r="H14" s="181">
        <v>437</v>
      </c>
      <c r="J14" s="162">
        <v>427</v>
      </c>
    </row>
    <row r="15" spans="2:10" ht="18.75">
      <c r="B15" s="148" t="s">
        <v>183</v>
      </c>
      <c r="H15" s="181">
        <v>26273</v>
      </c>
      <c r="J15" s="162">
        <v>14578</v>
      </c>
    </row>
    <row r="16" spans="2:10" ht="18.75">
      <c r="B16" s="148" t="s">
        <v>229</v>
      </c>
      <c r="H16" s="181">
        <v>60886</v>
      </c>
      <c r="J16" s="162">
        <v>49662</v>
      </c>
    </row>
    <row r="17" spans="2:10" ht="18.75">
      <c r="B17" s="148" t="s">
        <v>182</v>
      </c>
      <c r="H17" s="181">
        <v>7818</v>
      </c>
      <c r="J17" s="162">
        <v>8903</v>
      </c>
    </row>
    <row r="18" spans="2:10" ht="18.75">
      <c r="B18" s="148" t="s">
        <v>24</v>
      </c>
      <c r="H18" s="181">
        <v>3121</v>
      </c>
      <c r="J18" s="162">
        <v>3449</v>
      </c>
    </row>
    <row r="19" spans="2:10" ht="18.75">
      <c r="B19" s="148" t="s">
        <v>216</v>
      </c>
      <c r="H19" s="181">
        <v>49</v>
      </c>
      <c r="J19" s="162">
        <v>103</v>
      </c>
    </row>
    <row r="20" spans="2:10" ht="18.75">
      <c r="B20" s="148" t="s">
        <v>179</v>
      </c>
      <c r="H20" s="181">
        <v>564</v>
      </c>
      <c r="J20" s="162">
        <v>61</v>
      </c>
    </row>
    <row r="21" spans="2:10" ht="18.75">
      <c r="B21" s="148" t="s">
        <v>176</v>
      </c>
      <c r="H21" s="182">
        <v>3522</v>
      </c>
      <c r="J21" s="192">
        <v>2855</v>
      </c>
    </row>
    <row r="22" spans="2:10" ht="18">
      <c r="B22" s="3" t="s">
        <v>230</v>
      </c>
      <c r="H22" s="179">
        <f>SUM(H13:H21)</f>
        <v>446259</v>
      </c>
      <c r="J22" s="193">
        <f>SUM(J13:J21)</f>
        <v>366200</v>
      </c>
    </row>
    <row r="24" ht="20.25">
      <c r="B24" s="159" t="s">
        <v>26</v>
      </c>
    </row>
    <row r="25" spans="2:10" ht="18">
      <c r="B25" s="158" t="s">
        <v>223</v>
      </c>
      <c r="H25" s="180">
        <v>106846</v>
      </c>
      <c r="J25" s="191">
        <v>92116</v>
      </c>
    </row>
    <row r="26" spans="2:10" ht="18">
      <c r="B26" s="158" t="s">
        <v>240</v>
      </c>
      <c r="H26" s="181">
        <v>57940</v>
      </c>
      <c r="J26" s="162">
        <f>SUM(137530-J25)</f>
        <v>45414</v>
      </c>
    </row>
    <row r="27" spans="2:10" ht="18">
      <c r="B27" s="158" t="s">
        <v>27</v>
      </c>
      <c r="H27" s="181">
        <v>133669</v>
      </c>
      <c r="J27" s="162">
        <v>120139</v>
      </c>
    </row>
    <row r="28" spans="2:10" ht="18">
      <c r="B28" s="158" t="s">
        <v>184</v>
      </c>
      <c r="F28" s="158"/>
      <c r="H28" s="181">
        <v>18786</v>
      </c>
      <c r="J28" s="162">
        <v>15615</v>
      </c>
    </row>
    <row r="29" spans="2:10" ht="18">
      <c r="B29" s="158" t="s">
        <v>231</v>
      </c>
      <c r="H29" s="181">
        <v>2688</v>
      </c>
      <c r="J29" s="162">
        <v>3047</v>
      </c>
    </row>
    <row r="30" spans="2:10" ht="18">
      <c r="B30" s="158" t="s">
        <v>232</v>
      </c>
      <c r="H30" s="182">
        <v>48059</v>
      </c>
      <c r="J30" s="192">
        <v>28312</v>
      </c>
    </row>
    <row r="31" spans="8:10" ht="12.75">
      <c r="H31" s="187">
        <f>SUM(H25:H30)</f>
        <v>367988</v>
      </c>
      <c r="J31" s="187">
        <f>SUM(J25:J30)</f>
        <v>304643</v>
      </c>
    </row>
    <row r="32" spans="2:10" ht="21" thickBot="1">
      <c r="B32" s="157" t="s">
        <v>185</v>
      </c>
      <c r="H32" s="175">
        <f>SUM(H31+H22)</f>
        <v>814247</v>
      </c>
      <c r="J32" s="175">
        <f>SUM(J31+J22)</f>
        <v>670843</v>
      </c>
    </row>
    <row r="33" ht="13.5" thickTop="1"/>
    <row r="34" ht="18.75">
      <c r="B34" s="37"/>
    </row>
    <row r="35" ht="20.25">
      <c r="B35" s="157" t="s">
        <v>186</v>
      </c>
    </row>
    <row r="37" ht="20.25">
      <c r="B37" s="157" t="s">
        <v>192</v>
      </c>
    </row>
    <row r="38" spans="2:10" ht="15">
      <c r="B38" s="9" t="s">
        <v>193</v>
      </c>
      <c r="H38" s="180">
        <v>110000</v>
      </c>
      <c r="J38" s="191">
        <v>110000</v>
      </c>
    </row>
    <row r="39" spans="2:10" ht="15">
      <c r="B39" s="9" t="s">
        <v>194</v>
      </c>
      <c r="H39" s="182">
        <v>251142</v>
      </c>
      <c r="J39" s="192">
        <v>187798</v>
      </c>
    </row>
    <row r="40" spans="2:10" ht="18.75">
      <c r="B40" s="37" t="s">
        <v>187</v>
      </c>
      <c r="H40" s="181">
        <f>SUM(H38:H39)</f>
        <v>361142</v>
      </c>
      <c r="J40" s="181">
        <f>SUM(J38:J39)</f>
        <v>297798</v>
      </c>
    </row>
    <row r="41" spans="2:10" ht="15">
      <c r="B41" s="9" t="s">
        <v>195</v>
      </c>
      <c r="H41" s="182">
        <v>34422</v>
      </c>
      <c r="J41" s="186">
        <v>25501</v>
      </c>
    </row>
    <row r="42" spans="2:10" ht="20.25">
      <c r="B42" s="157" t="s">
        <v>188</v>
      </c>
      <c r="H42" s="174">
        <f>SUM(H40:H41)</f>
        <v>395564</v>
      </c>
      <c r="J42" s="176">
        <f>SUM(J40:J41)</f>
        <v>323299</v>
      </c>
    </row>
    <row r="44" ht="20.25">
      <c r="B44" s="157" t="s">
        <v>189</v>
      </c>
    </row>
    <row r="45" spans="2:10" ht="15">
      <c r="B45" s="9" t="s">
        <v>196</v>
      </c>
      <c r="G45" s="163"/>
      <c r="H45" s="180">
        <v>84026</v>
      </c>
      <c r="J45" s="191">
        <v>61624</v>
      </c>
    </row>
    <row r="46" spans="2:10" ht="15">
      <c r="B46" s="9" t="s">
        <v>197</v>
      </c>
      <c r="H46" s="182">
        <v>26213</v>
      </c>
      <c r="J46" s="192">
        <v>26151</v>
      </c>
    </row>
    <row r="47" spans="2:10" ht="15">
      <c r="B47" s="43"/>
      <c r="F47" s="44"/>
      <c r="G47" s="41"/>
      <c r="H47" s="174">
        <f>SUM(H45:H46)</f>
        <v>110239</v>
      </c>
      <c r="J47" s="174">
        <f>SUM(J45:J46)</f>
        <v>87775</v>
      </c>
    </row>
    <row r="48" ht="15">
      <c r="B48" s="45"/>
    </row>
    <row r="49" ht="20.25">
      <c r="B49" s="159" t="s">
        <v>28</v>
      </c>
    </row>
    <row r="50" spans="2:10" ht="15">
      <c r="B50" s="9" t="s">
        <v>198</v>
      </c>
      <c r="H50" s="180">
        <v>73655</v>
      </c>
      <c r="J50" s="191">
        <v>55427</v>
      </c>
    </row>
    <row r="51" spans="2:10" ht="15">
      <c r="B51" s="9" t="s">
        <v>199</v>
      </c>
      <c r="H51" s="181">
        <v>233058</v>
      </c>
      <c r="J51" s="162">
        <v>203203</v>
      </c>
    </row>
    <row r="52" spans="2:10" ht="15">
      <c r="B52" s="9" t="s">
        <v>200</v>
      </c>
      <c r="H52" s="182">
        <v>1731</v>
      </c>
      <c r="J52" s="192">
        <v>1139</v>
      </c>
    </row>
    <row r="53" spans="8:10" ht="12.75">
      <c r="H53" s="187">
        <f>SUM(H50:H52)</f>
        <v>308444</v>
      </c>
      <c r="J53" s="194">
        <f>SUM(J50:J52)</f>
        <v>259769</v>
      </c>
    </row>
    <row r="54" spans="2:10" ht="20.25">
      <c r="B54" s="157" t="s">
        <v>190</v>
      </c>
      <c r="H54" s="174">
        <f>SUM(H53+H47)</f>
        <v>418683</v>
      </c>
      <c r="J54" s="174">
        <f>SUM(J53+J47)</f>
        <v>347544</v>
      </c>
    </row>
    <row r="55" spans="2:10" ht="21" thickBot="1">
      <c r="B55" s="157" t="s">
        <v>191</v>
      </c>
      <c r="H55" s="177">
        <f>SUM(H54+H42)</f>
        <v>814247</v>
      </c>
      <c r="J55" s="177">
        <f>SUM(J54+J42)</f>
        <v>670843</v>
      </c>
    </row>
    <row r="56" ht="13.5" thickTop="1"/>
    <row r="57" spans="2:10" ht="13.5" thickBot="1">
      <c r="B57" t="s">
        <v>178</v>
      </c>
      <c r="H57" s="178">
        <f>SUM(H40)/220000</f>
        <v>1.6415545454545455</v>
      </c>
      <c r="J57" s="178">
        <f>SUM(J40)/220000</f>
        <v>1.3536272727272727</v>
      </c>
    </row>
    <row r="58" ht="13.5" thickTop="1"/>
    <row r="59" spans="8:10" ht="12.75">
      <c r="H59" s="163">
        <f>SUM(H32-H55)</f>
        <v>0</v>
      </c>
      <c r="J59" s="163">
        <f>SUM(J32-J55)</f>
        <v>0</v>
      </c>
    </row>
    <row r="60" ht="14.25">
      <c r="B60" s="5"/>
    </row>
    <row r="61" spans="8:10" ht="17.25" hidden="1">
      <c r="H61" s="48" t="e">
        <f>SUM(H41-#REF!)</f>
        <v>#REF!</v>
      </c>
      <c r="I61" s="48"/>
      <c r="J61" s="48" t="e">
        <f>SUM(J41-#REF!)</f>
        <v>#REF!</v>
      </c>
    </row>
    <row r="63" ht="15.75">
      <c r="A63" s="11" t="s">
        <v>233</v>
      </c>
    </row>
    <row r="64" ht="15.75">
      <c r="A64" s="11" t="s">
        <v>217</v>
      </c>
    </row>
    <row r="65" spans="8:10" ht="15">
      <c r="H65" s="150"/>
      <c r="I65" s="44"/>
      <c r="J65" s="7"/>
    </row>
  </sheetData>
  <sheetProtection password="DF0A" sheet="1" objects="1" scenarios="1"/>
  <printOptions/>
  <pageMargins left="0.75" right="0.75" top="1" bottom="1" header="0.5" footer="0.5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4">
      <pane xSplit="4" ySplit="6" topLeftCell="E13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G18" sqref="G18"/>
    </sheetView>
  </sheetViews>
  <sheetFormatPr defaultColWidth="9.140625" defaultRowHeight="12.75"/>
  <cols>
    <col min="5" max="5" width="15.00390625" style="0" customWidth="1"/>
    <col min="6" max="7" width="18.28125" style="0" customWidth="1"/>
    <col min="8" max="8" width="14.7109375" style="0" customWidth="1"/>
    <col min="9" max="9" width="15.140625" style="0" customWidth="1"/>
    <col min="10" max="10" width="12.00390625" style="0" customWidth="1"/>
    <col min="11" max="11" width="12.421875" style="0" customWidth="1"/>
  </cols>
  <sheetData>
    <row r="1" ht="19.5">
      <c r="A1" s="50" t="s">
        <v>29</v>
      </c>
    </row>
    <row r="2" ht="15">
      <c r="A2" s="51" t="s">
        <v>3</v>
      </c>
    </row>
    <row r="4" ht="18">
      <c r="A4" s="3" t="s">
        <v>254</v>
      </c>
    </row>
    <row r="7" ht="15.75">
      <c r="A7" s="12" t="s">
        <v>293</v>
      </c>
    </row>
    <row r="9" spans="5:11" ht="38.25">
      <c r="E9" s="254" t="s">
        <v>214</v>
      </c>
      <c r="F9" s="254" t="s">
        <v>165</v>
      </c>
      <c r="G9" s="254" t="s">
        <v>222</v>
      </c>
      <c r="H9" s="254" t="s">
        <v>213</v>
      </c>
      <c r="I9" s="166" t="s">
        <v>212</v>
      </c>
      <c r="J9" s="254" t="s">
        <v>215</v>
      </c>
      <c r="K9" s="167" t="s">
        <v>188</v>
      </c>
    </row>
    <row r="10" spans="5:11" ht="12.75">
      <c r="E10" s="169"/>
      <c r="F10" s="169"/>
      <c r="G10" s="169"/>
      <c r="H10" s="169"/>
      <c r="I10" s="169"/>
      <c r="J10" s="168"/>
      <c r="K10" s="168"/>
    </row>
    <row r="11" spans="5:11" ht="12.75">
      <c r="E11" s="168"/>
      <c r="F11" s="168"/>
      <c r="G11" s="168"/>
      <c r="H11" s="168"/>
      <c r="I11" s="168"/>
      <c r="J11" s="168"/>
      <c r="K11" s="168"/>
    </row>
    <row r="12" spans="5:11" ht="12.75">
      <c r="E12" s="168"/>
      <c r="F12" s="168"/>
      <c r="G12" s="168"/>
      <c r="H12" s="168"/>
      <c r="I12" s="168"/>
      <c r="J12" s="168"/>
      <c r="K12" s="168"/>
    </row>
    <row r="13" spans="5:11" ht="12.75">
      <c r="E13" s="169" t="s">
        <v>2</v>
      </c>
      <c r="F13" s="169" t="s">
        <v>2</v>
      </c>
      <c r="G13" s="169" t="s">
        <v>2</v>
      </c>
      <c r="H13" s="169" t="s">
        <v>2</v>
      </c>
      <c r="I13" s="169" t="s">
        <v>2</v>
      </c>
      <c r="J13" s="169" t="s">
        <v>2</v>
      </c>
      <c r="K13" s="169" t="s">
        <v>2</v>
      </c>
    </row>
    <row r="14" spans="1:11" ht="14.25">
      <c r="A14" t="s">
        <v>235</v>
      </c>
      <c r="E14" s="255">
        <v>110000</v>
      </c>
      <c r="F14" s="256">
        <v>40346</v>
      </c>
      <c r="G14" s="257">
        <v>-11</v>
      </c>
      <c r="H14" s="256">
        <v>147463</v>
      </c>
      <c r="I14" s="170">
        <f aca="true" t="shared" si="0" ref="I14:I21">SUM(E14:H14)</f>
        <v>297798</v>
      </c>
      <c r="J14" s="172">
        <v>25501</v>
      </c>
      <c r="K14" s="170">
        <f>SUM(I14:J14)</f>
        <v>323299</v>
      </c>
    </row>
    <row r="15" spans="5:11" ht="14.25">
      <c r="E15" s="256"/>
      <c r="F15" s="168"/>
      <c r="G15" s="168"/>
      <c r="H15" s="258"/>
      <c r="I15" s="171"/>
      <c r="J15" s="168"/>
      <c r="K15" s="168"/>
    </row>
    <row r="16" spans="1:11" ht="12.75">
      <c r="A16" t="s">
        <v>166</v>
      </c>
      <c r="E16" s="168"/>
      <c r="F16" s="168"/>
      <c r="G16" s="168"/>
      <c r="H16" s="168"/>
      <c r="I16" s="170">
        <f t="shared" si="0"/>
        <v>0</v>
      </c>
      <c r="J16" s="168"/>
      <c r="K16" s="168"/>
    </row>
    <row r="17" spans="1:11" ht="14.25">
      <c r="A17" t="s">
        <v>167</v>
      </c>
      <c r="E17" s="259">
        <v>0</v>
      </c>
      <c r="F17" s="168"/>
      <c r="G17" s="168"/>
      <c r="H17" s="256">
        <f>SUM('Condensed PL-31.3.2008'!K39)</f>
        <v>80772</v>
      </c>
      <c r="I17" s="170">
        <f t="shared" si="0"/>
        <v>80772</v>
      </c>
      <c r="J17" s="171">
        <f>SUM('Condensed PL-31.3.2008'!K40)</f>
        <v>5791</v>
      </c>
      <c r="K17" s="170">
        <f aca="true" t="shared" si="1" ref="K17:K22">SUM(I17:J17)</f>
        <v>86563</v>
      </c>
    </row>
    <row r="18" spans="1:11" ht="14.25">
      <c r="A18" t="s">
        <v>242</v>
      </c>
      <c r="E18" s="259"/>
      <c r="F18" s="168"/>
      <c r="G18" s="172">
        <v>-1368</v>
      </c>
      <c r="H18" s="256"/>
      <c r="I18" s="172">
        <f t="shared" si="0"/>
        <v>-1368</v>
      </c>
      <c r="J18" s="171"/>
      <c r="K18" s="170">
        <f t="shared" si="1"/>
        <v>-1368</v>
      </c>
    </row>
    <row r="19" spans="1:11" ht="14.25">
      <c r="A19" t="s">
        <v>237</v>
      </c>
      <c r="E19" s="256">
        <v>0</v>
      </c>
      <c r="F19" s="172"/>
      <c r="G19" s="172"/>
      <c r="H19" s="258"/>
      <c r="I19" s="172">
        <f t="shared" si="0"/>
        <v>0</v>
      </c>
      <c r="J19" s="172">
        <v>3130</v>
      </c>
      <c r="K19" s="170">
        <f t="shared" si="1"/>
        <v>3130</v>
      </c>
    </row>
    <row r="20" spans="5:11" ht="14.25">
      <c r="E20" s="256"/>
      <c r="F20" s="172"/>
      <c r="G20" s="172"/>
      <c r="H20" s="258"/>
      <c r="I20" s="172"/>
      <c r="J20" s="172">
        <v>0</v>
      </c>
      <c r="K20" s="172">
        <f t="shared" si="1"/>
        <v>0</v>
      </c>
    </row>
    <row r="21" spans="1:11" ht="14.25">
      <c r="A21" t="s">
        <v>171</v>
      </c>
      <c r="E21" s="259"/>
      <c r="F21" s="168"/>
      <c r="G21" s="168"/>
      <c r="H21" s="260">
        <v>-16060</v>
      </c>
      <c r="I21" s="172">
        <f t="shared" si="0"/>
        <v>-16060</v>
      </c>
      <c r="J21" s="172"/>
      <c r="K21" s="172">
        <f t="shared" si="1"/>
        <v>-16060</v>
      </c>
    </row>
    <row r="22" spans="5:11" ht="12.75">
      <c r="E22" s="168"/>
      <c r="F22" s="168"/>
      <c r="G22" s="168"/>
      <c r="H22" s="168"/>
      <c r="I22" s="170"/>
      <c r="J22" s="168"/>
      <c r="K22" s="170">
        <f t="shared" si="1"/>
        <v>0</v>
      </c>
    </row>
    <row r="23" spans="1:11" ht="15.75" thickBot="1">
      <c r="A23" t="s">
        <v>267</v>
      </c>
      <c r="B23" s="45"/>
      <c r="E23" s="261">
        <f aca="true" t="shared" si="2" ref="E23:K23">SUM(E14:E22)</f>
        <v>110000</v>
      </c>
      <c r="F23" s="261">
        <f t="shared" si="2"/>
        <v>40346</v>
      </c>
      <c r="G23" s="261">
        <f t="shared" si="2"/>
        <v>-1379</v>
      </c>
      <c r="H23" s="261">
        <f t="shared" si="2"/>
        <v>212175</v>
      </c>
      <c r="I23" s="261">
        <f t="shared" si="2"/>
        <v>361142</v>
      </c>
      <c r="J23" s="261">
        <f t="shared" si="2"/>
        <v>34422</v>
      </c>
      <c r="K23" s="261">
        <f t="shared" si="2"/>
        <v>395564</v>
      </c>
    </row>
    <row r="24" ht="13.5" thickTop="1"/>
    <row r="25" spans="8:11" ht="12.75">
      <c r="H25" s="44"/>
      <c r="I25" s="149"/>
      <c r="J25" s="13"/>
      <c r="K25" s="13"/>
    </row>
    <row r="26" spans="8:11" ht="12.75">
      <c r="H26" s="151"/>
      <c r="I26" s="151"/>
      <c r="J26" s="151"/>
      <c r="K26" s="151"/>
    </row>
    <row r="35" ht="15.75">
      <c r="A35" s="11" t="s">
        <v>236</v>
      </c>
    </row>
    <row r="36" ht="15.75">
      <c r="A36" s="11" t="s">
        <v>217</v>
      </c>
    </row>
    <row r="37" ht="15">
      <c r="A37" s="49"/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3" sqref="B43"/>
    </sheetView>
  </sheetViews>
  <sheetFormatPr defaultColWidth="9.140625" defaultRowHeight="12.75"/>
  <cols>
    <col min="2" max="2" width="10.8515625" style="0" customWidth="1"/>
    <col min="3" max="3" width="27.28125" style="0" customWidth="1"/>
    <col min="4" max="4" width="15.140625" style="0" customWidth="1"/>
    <col min="5" max="5" width="10.8515625" style="0" customWidth="1"/>
    <col min="6" max="6" width="10.7109375" style="0" customWidth="1"/>
  </cols>
  <sheetData>
    <row r="1" ht="19.5">
      <c r="A1" s="50" t="s">
        <v>29</v>
      </c>
    </row>
    <row r="2" ht="15">
      <c r="A2" s="51" t="s">
        <v>3</v>
      </c>
    </row>
    <row r="3" spans="1:2" ht="18">
      <c r="A3" s="3" t="s">
        <v>261</v>
      </c>
      <c r="B3" s="51"/>
    </row>
    <row r="4" ht="15">
      <c r="A4" s="51"/>
    </row>
    <row r="5" ht="12.75">
      <c r="A5" s="52" t="s">
        <v>30</v>
      </c>
    </row>
    <row r="7" spans="1:2" ht="18.75">
      <c r="A7" s="2" t="s">
        <v>31</v>
      </c>
      <c r="B7" s="53" t="s">
        <v>32</v>
      </c>
    </row>
    <row r="8" spans="1:2" ht="18.75">
      <c r="A8" s="2"/>
      <c r="B8" s="53" t="s">
        <v>208</v>
      </c>
    </row>
    <row r="9" spans="1:2" ht="18.75">
      <c r="A9" s="2"/>
      <c r="B9" s="53" t="s">
        <v>209</v>
      </c>
    </row>
    <row r="10" spans="1:2" ht="18.75">
      <c r="A10" s="2"/>
      <c r="B10" s="53"/>
    </row>
    <row r="11" spans="1:2" ht="18.75">
      <c r="A11" s="2"/>
      <c r="B11" s="53" t="s">
        <v>210</v>
      </c>
    </row>
    <row r="12" spans="1:2" ht="18.75">
      <c r="A12" s="2"/>
      <c r="B12" s="53" t="s">
        <v>226</v>
      </c>
    </row>
    <row r="13" spans="1:2" ht="18.75">
      <c r="A13" s="2"/>
      <c r="B13" s="53" t="s">
        <v>262</v>
      </c>
    </row>
    <row r="14" spans="1:2" ht="18.75">
      <c r="A14" s="2"/>
      <c r="B14" s="53" t="s">
        <v>245</v>
      </c>
    </row>
    <row r="16" spans="1:2" ht="18.75">
      <c r="A16" s="2" t="s">
        <v>33</v>
      </c>
      <c r="B16" s="37" t="s">
        <v>34</v>
      </c>
    </row>
    <row r="17" ht="12.75">
      <c r="B17" t="s">
        <v>35</v>
      </c>
    </row>
    <row r="19" spans="1:2" ht="18.75">
      <c r="A19" s="54" t="s">
        <v>36</v>
      </c>
      <c r="B19" s="37" t="s">
        <v>37</v>
      </c>
    </row>
    <row r="20" ht="12.75">
      <c r="B20" t="s">
        <v>38</v>
      </c>
    </row>
    <row r="22" ht="12.75">
      <c r="B22" t="s">
        <v>39</v>
      </c>
    </row>
    <row r="23" ht="12.75">
      <c r="B23" t="s">
        <v>40</v>
      </c>
    </row>
    <row r="25" ht="12.75">
      <c r="B25" t="s">
        <v>41</v>
      </c>
    </row>
    <row r="26" ht="12.75">
      <c r="B26" t="s">
        <v>42</v>
      </c>
    </row>
    <row r="27" ht="12.75">
      <c r="B27" t="s">
        <v>43</v>
      </c>
    </row>
    <row r="29" ht="12.75">
      <c r="B29" t="s">
        <v>44</v>
      </c>
    </row>
    <row r="31" spans="1:2" ht="18.75">
      <c r="A31" s="2" t="s">
        <v>45</v>
      </c>
      <c r="B31" s="37" t="s">
        <v>46</v>
      </c>
    </row>
    <row r="32" ht="12.75">
      <c r="B32" t="s">
        <v>47</v>
      </c>
    </row>
    <row r="34" spans="1:2" ht="18.75">
      <c r="A34" s="2" t="s">
        <v>48</v>
      </c>
      <c r="B34" s="37" t="s">
        <v>49</v>
      </c>
    </row>
    <row r="35" ht="12.75">
      <c r="B35" t="s">
        <v>50</v>
      </c>
    </row>
    <row r="37" spans="1:2" ht="18.75">
      <c r="A37" s="2" t="s">
        <v>51</v>
      </c>
      <c r="B37" s="37" t="s">
        <v>52</v>
      </c>
    </row>
    <row r="38" ht="12.75">
      <c r="B38" t="s">
        <v>53</v>
      </c>
    </row>
    <row r="41" spans="1:2" ht="18.75">
      <c r="A41" s="2" t="s">
        <v>54</v>
      </c>
      <c r="B41" s="37" t="s">
        <v>55</v>
      </c>
    </row>
    <row r="42" spans="4:5" ht="14.25">
      <c r="D42" s="267"/>
      <c r="E42" s="267"/>
    </row>
    <row r="43" spans="2:5" ht="14.25">
      <c r="B43" t="s">
        <v>309</v>
      </c>
      <c r="D43" s="164"/>
      <c r="E43" s="55"/>
    </row>
    <row r="45" spans="4:5" ht="17.25">
      <c r="D45" s="46"/>
      <c r="E45" s="46"/>
    </row>
    <row r="46" spans="1:5" ht="20.25">
      <c r="A46" s="2" t="s">
        <v>57</v>
      </c>
      <c r="B46" s="37" t="s">
        <v>58</v>
      </c>
      <c r="D46" s="46"/>
      <c r="E46" s="46"/>
    </row>
    <row r="47" spans="1:5" ht="20.25">
      <c r="A47" s="2"/>
      <c r="B47" s="45" t="s">
        <v>263</v>
      </c>
      <c r="D47" s="46"/>
      <c r="E47" s="46"/>
    </row>
    <row r="48" spans="4:5" ht="17.25">
      <c r="D48" s="46"/>
      <c r="E48" s="46"/>
    </row>
    <row r="49" spans="1:5" ht="30">
      <c r="A49" s="41"/>
      <c r="B49" s="56"/>
      <c r="C49" s="41"/>
      <c r="D49" s="57" t="s">
        <v>59</v>
      </c>
      <c r="E49" s="165" t="s">
        <v>60</v>
      </c>
    </row>
    <row r="50" spans="1:5" ht="15">
      <c r="A50" s="41"/>
      <c r="B50" s="41"/>
      <c r="C50" s="41"/>
      <c r="D50" s="57" t="s">
        <v>2</v>
      </c>
      <c r="E50" s="57" t="s">
        <v>2</v>
      </c>
    </row>
    <row r="51" spans="1:5" ht="15">
      <c r="A51" s="41"/>
      <c r="B51" s="58" t="s">
        <v>61</v>
      </c>
      <c r="C51" s="41"/>
      <c r="D51" s="41">
        <f>SUM('KLSE notes-31.3.08'!C16)</f>
        <v>67787</v>
      </c>
      <c r="E51" s="41">
        <f>SUM('KLSE notes-31.3.08'!C26)</f>
        <v>8375</v>
      </c>
    </row>
    <row r="52" spans="1:5" ht="15">
      <c r="A52" s="41"/>
      <c r="B52" s="58" t="s">
        <v>62</v>
      </c>
      <c r="C52" s="41"/>
      <c r="D52" s="41">
        <f>SUM('KLSE notes-31.3.08'!C17)</f>
        <v>88118</v>
      </c>
      <c r="E52" s="41">
        <f>SUM('KLSE notes-31.3.08'!C27)</f>
        <v>2835</v>
      </c>
    </row>
    <row r="53" spans="1:5" ht="15">
      <c r="A53" s="41"/>
      <c r="B53" s="58" t="s">
        <v>63</v>
      </c>
      <c r="C53" s="41"/>
      <c r="D53" s="41">
        <f>SUM('KLSE notes-31.3.08'!C18)</f>
        <v>171178</v>
      </c>
      <c r="E53" s="41">
        <f>SUM('KLSE notes-31.3.08'!C28)</f>
        <v>13242</v>
      </c>
    </row>
    <row r="54" spans="1:5" ht="15.75" thickBot="1">
      <c r="A54" s="41"/>
      <c r="B54" s="41" t="s">
        <v>64</v>
      </c>
      <c r="C54" s="41"/>
      <c r="D54" s="47">
        <f>SUM(D51:D53)</f>
        <v>327083</v>
      </c>
      <c r="E54" s="47">
        <f>SUM(E51:E53)</f>
        <v>24452</v>
      </c>
    </row>
    <row r="55" spans="1:5" ht="15.75" thickTop="1">
      <c r="A55" s="41"/>
      <c r="B55" s="41"/>
      <c r="C55" s="41"/>
      <c r="D55" s="41"/>
      <c r="E55" s="41"/>
    </row>
    <row r="56" spans="1:2" ht="18.75">
      <c r="A56" s="2" t="s">
        <v>65</v>
      </c>
      <c r="B56" s="59" t="s">
        <v>23</v>
      </c>
    </row>
    <row r="57" ht="15">
      <c r="B57" s="58" t="s">
        <v>66</v>
      </c>
    </row>
    <row r="59" spans="1:2" ht="18.75">
      <c r="A59" s="2" t="s">
        <v>67</v>
      </c>
      <c r="B59" s="59" t="s">
        <v>68</v>
      </c>
    </row>
    <row r="60" ht="12.75">
      <c r="B60" t="s">
        <v>69</v>
      </c>
    </row>
    <row r="62" spans="1:2" ht="18.75">
      <c r="A62" s="2" t="s">
        <v>70</v>
      </c>
      <c r="B62" s="59" t="s">
        <v>71</v>
      </c>
    </row>
    <row r="63" ht="15">
      <c r="B63" s="60" t="s">
        <v>175</v>
      </c>
    </row>
    <row r="64" ht="15">
      <c r="B64" s="60"/>
    </row>
    <row r="65" ht="15">
      <c r="B65" s="60"/>
    </row>
    <row r="67" spans="1:2" ht="18.75">
      <c r="A67" s="2" t="s">
        <v>72</v>
      </c>
      <c r="B67" s="53" t="s">
        <v>73</v>
      </c>
    </row>
    <row r="69" ht="15">
      <c r="B69" s="60" t="s">
        <v>74</v>
      </c>
    </row>
    <row r="70" spans="2:5" ht="12.75">
      <c r="B70" t="s">
        <v>75</v>
      </c>
      <c r="E70" s="39" t="s">
        <v>76</v>
      </c>
    </row>
    <row r="71" spans="2:5" ht="15">
      <c r="B71" t="s">
        <v>265</v>
      </c>
      <c r="E71" s="57">
        <v>531</v>
      </c>
    </row>
    <row r="72" spans="2:5" ht="15">
      <c r="B72" t="s">
        <v>211</v>
      </c>
      <c r="E72" s="41">
        <f>SUM(E73-E71)</f>
        <v>81</v>
      </c>
    </row>
    <row r="73" spans="2:5" ht="15.75" thickBot="1">
      <c r="B73" t="s">
        <v>264</v>
      </c>
      <c r="E73" s="47">
        <v>612</v>
      </c>
    </row>
    <row r="74" ht="13.5" thickTop="1"/>
    <row r="75" spans="1:6" ht="18.75">
      <c r="A75" s="2"/>
      <c r="B75" s="53"/>
      <c r="E75" s="195"/>
      <c r="F75" s="195"/>
    </row>
    <row r="78" ht="12.75">
      <c r="E78" s="149"/>
    </row>
  </sheetData>
  <sheetProtection password="DF0A" sheet="1" objects="1" scenarios="1"/>
  <mergeCells count="1">
    <mergeCell ref="D42:E42"/>
  </mergeCells>
  <printOptions/>
  <pageMargins left="0.75" right="0.75" top="1" bottom="1" header="0.5" footer="0.5"/>
  <pageSetup fitToHeight="2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7" sqref="H17"/>
    </sheetView>
  </sheetViews>
  <sheetFormatPr defaultColWidth="9.140625" defaultRowHeight="12.75"/>
  <cols>
    <col min="8" max="8" width="15.8515625" style="0" customWidth="1"/>
    <col min="10" max="10" width="16.00390625" style="0" customWidth="1"/>
  </cols>
  <sheetData>
    <row r="1" ht="21">
      <c r="A1" s="50" t="s">
        <v>169</v>
      </c>
    </row>
    <row r="2" ht="18">
      <c r="A2" s="3" t="s">
        <v>3</v>
      </c>
    </row>
    <row r="3" ht="18.75">
      <c r="A3" s="1"/>
    </row>
    <row r="4" ht="18">
      <c r="A4" s="3" t="s">
        <v>261</v>
      </c>
    </row>
    <row r="5" ht="18.75">
      <c r="A5" s="1"/>
    </row>
    <row r="6" ht="18.75">
      <c r="A6" s="1"/>
    </row>
    <row r="7" ht="18.75">
      <c r="A7" s="37" t="s">
        <v>266</v>
      </c>
    </row>
    <row r="9" spans="1:7" ht="18.75">
      <c r="A9" s="1"/>
      <c r="B9" s="1"/>
      <c r="C9" s="1"/>
      <c r="D9" s="1"/>
      <c r="E9" s="1"/>
      <c r="F9" s="1"/>
      <c r="G9" s="1"/>
    </row>
    <row r="10" spans="1:10" ht="37.5">
      <c r="A10" s="1"/>
      <c r="B10" s="1"/>
      <c r="C10" s="1"/>
      <c r="D10" s="1"/>
      <c r="E10" s="1"/>
      <c r="F10" s="1"/>
      <c r="G10" s="1"/>
      <c r="H10" s="188" t="s">
        <v>284</v>
      </c>
      <c r="J10" s="188" t="s">
        <v>285</v>
      </c>
    </row>
    <row r="11" spans="1:10" ht="18.75">
      <c r="A11" s="1"/>
      <c r="B11" s="1"/>
      <c r="C11" s="1"/>
      <c r="D11" s="1"/>
      <c r="E11" s="1"/>
      <c r="F11" s="1"/>
      <c r="G11" s="1"/>
      <c r="H11" s="143" t="s">
        <v>2</v>
      </c>
      <c r="J11" s="143" t="s">
        <v>2</v>
      </c>
    </row>
    <row r="12" spans="1:10" ht="18.75">
      <c r="A12" s="1"/>
      <c r="B12" s="1"/>
      <c r="C12" s="1"/>
      <c r="D12" s="1"/>
      <c r="E12" s="1"/>
      <c r="F12" s="1"/>
      <c r="G12" s="1"/>
      <c r="H12" s="145"/>
      <c r="J12" s="149"/>
    </row>
    <row r="13" spans="1:10" ht="18.75">
      <c r="A13" s="1" t="s">
        <v>218</v>
      </c>
      <c r="B13" s="1"/>
      <c r="C13" s="1"/>
      <c r="D13" s="1"/>
      <c r="E13" s="1"/>
      <c r="F13" s="1"/>
      <c r="G13" s="1"/>
      <c r="H13" s="145">
        <v>102838</v>
      </c>
      <c r="J13" s="145">
        <v>95709</v>
      </c>
    </row>
    <row r="14" spans="1:10" ht="18.75">
      <c r="A14" s="1"/>
      <c r="B14" s="1"/>
      <c r="C14" s="1"/>
      <c r="D14" s="1"/>
      <c r="E14" s="1"/>
      <c r="F14" s="1"/>
      <c r="G14" s="1"/>
      <c r="H14" s="145"/>
      <c r="J14" s="145"/>
    </row>
    <row r="15" spans="1:10" ht="18.75">
      <c r="A15" s="1"/>
      <c r="B15" s="1"/>
      <c r="C15" s="1"/>
      <c r="D15" s="1"/>
      <c r="E15" s="1"/>
      <c r="F15" s="1"/>
      <c r="G15" s="1"/>
      <c r="H15" s="131"/>
      <c r="J15" s="145"/>
    </row>
    <row r="16" spans="1:10" ht="18.75">
      <c r="A16" s="1"/>
      <c r="B16" s="1"/>
      <c r="C16" s="1"/>
      <c r="D16" s="1"/>
      <c r="E16" s="1"/>
      <c r="F16" s="1"/>
      <c r="G16" s="1"/>
      <c r="H16" s="145"/>
      <c r="J16" s="145"/>
    </row>
    <row r="17" spans="1:10" ht="18.75">
      <c r="A17" s="1" t="s">
        <v>244</v>
      </c>
      <c r="B17" s="1"/>
      <c r="C17" s="1"/>
      <c r="D17" s="1"/>
      <c r="E17" s="1"/>
      <c r="F17" s="1"/>
      <c r="G17" s="1"/>
      <c r="H17" s="144">
        <v>-109393</v>
      </c>
      <c r="J17" s="145">
        <v>-79899</v>
      </c>
    </row>
    <row r="18" spans="1:10" ht="18.75">
      <c r="A18" s="1"/>
      <c r="B18" s="1"/>
      <c r="C18" s="1"/>
      <c r="D18" s="1"/>
      <c r="E18" s="1"/>
      <c r="F18" s="1"/>
      <c r="G18" s="1"/>
      <c r="H18" s="144"/>
      <c r="J18" s="145"/>
    </row>
    <row r="19" spans="1:10" ht="18.75">
      <c r="A19" s="1"/>
      <c r="B19" s="1"/>
      <c r="C19" s="1"/>
      <c r="D19" s="1"/>
      <c r="E19" s="1"/>
      <c r="F19" s="1"/>
      <c r="G19" s="1"/>
      <c r="H19" s="144"/>
      <c r="J19" s="145"/>
    </row>
    <row r="20" spans="1:10" ht="18.75">
      <c r="A20" s="1"/>
      <c r="B20" s="1"/>
      <c r="C20" s="1"/>
      <c r="D20" s="1"/>
      <c r="E20" s="1"/>
      <c r="F20" s="1"/>
      <c r="G20" s="1"/>
      <c r="H20" s="145"/>
      <c r="J20" s="145"/>
    </row>
    <row r="21" spans="1:10" ht="18.75">
      <c r="A21" s="1" t="s">
        <v>243</v>
      </c>
      <c r="B21" s="1"/>
      <c r="C21" s="1"/>
      <c r="D21" s="1"/>
      <c r="E21" s="1"/>
      <c r="F21" s="1"/>
      <c r="G21" s="1"/>
      <c r="H21" s="189">
        <v>23598</v>
      </c>
      <c r="J21" s="189">
        <v>-16938</v>
      </c>
    </row>
    <row r="22" spans="1:10" ht="18.75">
      <c r="A22" s="1" t="s">
        <v>170</v>
      </c>
      <c r="B22" s="1"/>
      <c r="C22" s="1"/>
      <c r="D22" s="1"/>
      <c r="E22" s="1"/>
      <c r="F22" s="1"/>
      <c r="G22" s="1"/>
      <c r="H22" s="144">
        <f>SUM(H13:H21)</f>
        <v>17043</v>
      </c>
      <c r="J22" s="145">
        <f>SUM(J13:J21)</f>
        <v>-1128</v>
      </c>
    </row>
    <row r="23" spans="1:10" ht="18.75">
      <c r="A23" s="1"/>
      <c r="B23" s="1"/>
      <c r="C23" s="1"/>
      <c r="D23" s="1"/>
      <c r="E23" s="1"/>
      <c r="F23" s="1"/>
      <c r="G23" s="1"/>
      <c r="H23" s="145"/>
      <c r="J23" s="145"/>
    </row>
    <row r="24" spans="1:10" ht="18.75">
      <c r="A24" s="1"/>
      <c r="B24" s="1"/>
      <c r="C24" s="1"/>
      <c r="D24" s="1"/>
      <c r="E24" s="1"/>
      <c r="F24" s="1"/>
      <c r="G24" s="1"/>
      <c r="H24" s="145"/>
      <c r="J24" s="145"/>
    </row>
    <row r="25" spans="1:10" ht="18.75">
      <c r="A25" s="1" t="s">
        <v>238</v>
      </c>
      <c r="B25" s="1"/>
      <c r="C25" s="1"/>
      <c r="D25" s="1"/>
      <c r="E25" s="1"/>
      <c r="F25" s="1"/>
      <c r="G25" s="1"/>
      <c r="H25" s="145">
        <v>17562</v>
      </c>
      <c r="J25" s="145">
        <f>SUM('[2]Condensed CF-30.6.2006'!$H$25)</f>
        <v>18690</v>
      </c>
    </row>
    <row r="26" spans="1:10" ht="18.75">
      <c r="A26" s="1"/>
      <c r="B26" s="1"/>
      <c r="C26" s="1"/>
      <c r="D26" s="1"/>
      <c r="E26" s="1"/>
      <c r="F26" s="1"/>
      <c r="G26" s="1"/>
      <c r="H26" s="145"/>
      <c r="J26" s="145"/>
    </row>
    <row r="27" spans="1:10" ht="19.5" thickBot="1">
      <c r="A27" s="1" t="s">
        <v>253</v>
      </c>
      <c r="B27" s="1"/>
      <c r="C27" s="1"/>
      <c r="D27" s="1"/>
      <c r="E27" s="1"/>
      <c r="F27" s="1"/>
      <c r="G27" s="1"/>
      <c r="H27" s="146">
        <f>SUM(H22:H26)</f>
        <v>34605</v>
      </c>
      <c r="J27" s="146">
        <f>SUM(J22:J26)</f>
        <v>17562</v>
      </c>
    </row>
    <row r="28" spans="1:10" ht="19.5" thickTop="1">
      <c r="A28" s="1"/>
      <c r="B28" s="1"/>
      <c r="C28" s="1"/>
      <c r="D28" s="1"/>
      <c r="E28" s="1"/>
      <c r="F28" s="1"/>
      <c r="G28" s="1"/>
      <c r="H28" s="147"/>
      <c r="J28" s="149"/>
    </row>
    <row r="29" spans="1:10" ht="18.75">
      <c r="A29" s="1"/>
      <c r="B29" s="1"/>
      <c r="C29" s="1"/>
      <c r="D29" s="1"/>
      <c r="E29" s="1"/>
      <c r="F29" s="1"/>
      <c r="G29" s="1"/>
      <c r="H29" s="147"/>
      <c r="J29" s="149"/>
    </row>
    <row r="30" ht="12.75">
      <c r="H30" s="8"/>
    </row>
    <row r="31" ht="15.75">
      <c r="A31" s="11" t="s">
        <v>239</v>
      </c>
    </row>
    <row r="32" ht="15.75">
      <c r="A32" s="11" t="s">
        <v>217</v>
      </c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yvonneng</cp:lastModifiedBy>
  <cp:lastPrinted>2008-05-21T09:15:23Z</cp:lastPrinted>
  <dcterms:created xsi:type="dcterms:W3CDTF">2005-06-25T00:58:02Z</dcterms:created>
  <dcterms:modified xsi:type="dcterms:W3CDTF">2008-05-21T09:49:34Z</dcterms:modified>
  <cp:category/>
  <cp:version/>
  <cp:contentType/>
  <cp:contentStatus/>
</cp:coreProperties>
</file>